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wrencematanomutua/Downloads/"/>
    </mc:Choice>
  </mc:AlternateContent>
  <xr:revisionPtr revIDLastSave="0" documentId="13_ncr:1_{955BC647-781D-0148-BEC0-4EFE22316682}" xr6:coauthVersionLast="47" xr6:coauthVersionMax="47" xr10:uidLastSave="{00000000-0000-0000-0000-000000000000}"/>
  <bookViews>
    <workbookView xWindow="0" yWindow="0" windowWidth="28800" windowHeight="18000" xr2:uid="{60EC3601-97FC-42A1-96E9-E8ED7E5784A6}"/>
  </bookViews>
  <sheets>
    <sheet name="3 Acctg Problem" sheetId="2" r:id="rId1"/>
  </sheets>
  <definedNames>
    <definedName name="_Hlk13337144" localSheetId="0">'3 Acctg Problem'!$B$9</definedName>
    <definedName name="_xlnm.Print_Area" localSheetId="0">'3 Acctg Problem'!$A$1:$AD$90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2" i="2" l="1"/>
  <c r="X58" i="2"/>
  <c r="U58" i="2"/>
  <c r="U57" i="2"/>
  <c r="U52" i="2"/>
  <c r="U43" i="2"/>
  <c r="V44" i="2"/>
  <c r="U38" i="2"/>
  <c r="U40" i="2"/>
  <c r="Z26" i="2"/>
  <c r="X9" i="2"/>
  <c r="M51" i="2"/>
  <c r="M52" i="2" s="1"/>
  <c r="M53" i="2" s="1"/>
  <c r="M54" i="2" s="1"/>
  <c r="M59" i="2"/>
  <c r="M60" i="2" s="1"/>
  <c r="M61" i="2" s="1"/>
  <c r="M62" i="2" s="1"/>
  <c r="M69" i="2"/>
  <c r="M70" i="2" s="1"/>
  <c r="M71" i="2" s="1"/>
  <c r="M72" i="2" s="1"/>
  <c r="M79" i="2"/>
  <c r="M80" i="2" s="1"/>
  <c r="M81" i="2" s="1"/>
  <c r="M82" i="2" s="1"/>
  <c r="E64" i="2"/>
  <c r="D64" i="2"/>
  <c r="R54" i="2"/>
  <c r="R55" i="2" s="1"/>
  <c r="R56" i="2" s="1"/>
  <c r="R57" i="2" s="1"/>
  <c r="W48" i="2" l="1"/>
  <c r="Z36" i="2"/>
  <c r="W28" i="2"/>
  <c r="W29" i="2" s="1"/>
  <c r="W30" i="2" s="1"/>
  <c r="W31" i="2" s="1"/>
  <c r="R47" i="2"/>
  <c r="R48" i="2" s="1"/>
  <c r="R49" i="2" s="1"/>
  <c r="R50" i="2" s="1"/>
  <c r="R40" i="2"/>
  <c r="R41" i="2" s="1"/>
  <c r="R42" i="2" s="1"/>
  <c r="R43" i="2" s="1"/>
  <c r="V21" i="2"/>
  <c r="V22" i="2" s="1"/>
  <c r="V23" i="2" s="1"/>
  <c r="V24" i="2" s="1"/>
  <c r="R14" i="2"/>
  <c r="R15" i="2" s="1"/>
  <c r="R16" i="2" s="1"/>
  <c r="R7" i="2"/>
  <c r="R8" i="2" s="1"/>
  <c r="Q9" i="2" s="1"/>
  <c r="P9" i="2" s="1"/>
  <c r="R9" i="2" s="1"/>
  <c r="Z39" i="2" l="1"/>
  <c r="Z41" i="2"/>
  <c r="U62" i="2"/>
  <c r="V17" i="2"/>
  <c r="U17" i="2"/>
  <c r="X11" i="2" l="1"/>
</calcChain>
</file>

<file path=xl/sharedStrings.xml><?xml version="1.0" encoding="utf-8"?>
<sst xmlns="http://schemas.openxmlformats.org/spreadsheetml/2006/main" count="182" uniqueCount="109">
  <si>
    <t>Balance Sheet</t>
  </si>
  <si>
    <t>Revenue</t>
  </si>
  <si>
    <t>Sales</t>
  </si>
  <si>
    <t>Accounts Receivable</t>
  </si>
  <si>
    <t>Equipment</t>
  </si>
  <si>
    <t>Accounts Payable</t>
  </si>
  <si>
    <t>Journal the following entries</t>
  </si>
  <si>
    <t xml:space="preserve">Received $36,000 in cash for services provided to clients. </t>
  </si>
  <si>
    <t xml:space="preserve">The firm paid salaries of $8000 for the month. </t>
  </si>
  <si>
    <t>The firm paid utilities of $650</t>
  </si>
  <si>
    <t xml:space="preserve">Janet Younger took a draw of $5000 for personal use. </t>
  </si>
  <si>
    <t xml:space="preserve">Janet Younger started a business using $100,000 of her own money. Younger opened a checking accounting and deposited all the funds there. </t>
  </si>
  <si>
    <t>Moe sent in a check for $6,000 on the balance he owned.</t>
  </si>
  <si>
    <t>Accounts</t>
  </si>
  <si>
    <t>Debit</t>
  </si>
  <si>
    <t>Credit</t>
  </si>
  <si>
    <t xml:space="preserve"> </t>
  </si>
  <si>
    <t xml:space="preserve"> Performed more services for $11,000 and agreed the customer, Moe, could pay in two weeks.</t>
  </si>
  <si>
    <t>Cash</t>
  </si>
  <si>
    <t>Ref</t>
  </si>
  <si>
    <t>Balance</t>
  </si>
  <si>
    <t>Capital</t>
  </si>
  <si>
    <t>Supplies</t>
  </si>
  <si>
    <t>Draw</t>
  </si>
  <si>
    <t>Salary expense</t>
  </si>
  <si>
    <t>Utility Expense</t>
  </si>
  <si>
    <t>General Ledger</t>
  </si>
  <si>
    <t>TRIAL BALANCE</t>
  </si>
  <si>
    <t>DR</t>
  </si>
  <si>
    <t>CR</t>
  </si>
  <si>
    <t>Prepare the Trail Balance from the General Ledger ending balances</t>
  </si>
  <si>
    <t>Totals</t>
  </si>
  <si>
    <t>Accounting Problem</t>
  </si>
  <si>
    <t>INSTRUCTIONS</t>
  </si>
  <si>
    <t>Post the entries to the General ledger</t>
  </si>
  <si>
    <t>Prepare a Trial Balance</t>
  </si>
  <si>
    <t>Prepare the Financial Statements</t>
  </si>
  <si>
    <t>Journal the Entries use the lines below to complete the journal entries</t>
  </si>
  <si>
    <t>Check figure 150500</t>
  </si>
  <si>
    <t>Prepare the financial statements from the trial balance</t>
  </si>
  <si>
    <t>Income statement</t>
  </si>
  <si>
    <t>Expenses</t>
  </si>
  <si>
    <t xml:space="preserve">  Total expenses</t>
  </si>
  <si>
    <t>Net Income</t>
  </si>
  <si>
    <t>Statement of owner equity</t>
  </si>
  <si>
    <t>Ending equity</t>
  </si>
  <si>
    <t>Beginning capital</t>
  </si>
  <si>
    <t>Assets</t>
  </si>
  <si>
    <t>Liabilities</t>
  </si>
  <si>
    <t>Accounts pay</t>
  </si>
  <si>
    <t>Total Assets</t>
  </si>
  <si>
    <t>check these two</t>
  </si>
  <si>
    <t xml:space="preserve">numbers should be </t>
  </si>
  <si>
    <t>same</t>
  </si>
  <si>
    <t>Account</t>
  </si>
  <si>
    <t>Younger purchased $5,000 of equipment and paid cash</t>
  </si>
  <si>
    <t>Younger  purchased $6,000 more equipment on account. Office plus extended her credit for the new computer.</t>
  </si>
  <si>
    <t xml:space="preserve">Younger hired two new employees at a salary of $48,000 each. </t>
  </si>
  <si>
    <t xml:space="preserve">Younger purchased supplies for $500 in cash. </t>
  </si>
  <si>
    <t xml:space="preserve">Younger paid $2,500 in cash to Office Plus for the computer. </t>
  </si>
  <si>
    <t xml:space="preserve">Younger rented office space paying $6500 in rent for January </t>
  </si>
  <si>
    <t>Rent Expense</t>
  </si>
  <si>
    <t>Salary payable</t>
  </si>
  <si>
    <t>Purchases</t>
  </si>
  <si>
    <t>Computer</t>
  </si>
  <si>
    <t>Rent</t>
  </si>
  <si>
    <t>Income-services</t>
  </si>
  <si>
    <t>Accounts receivable</t>
  </si>
  <si>
    <t>cash -Moe</t>
  </si>
  <si>
    <t>Salaries</t>
  </si>
  <si>
    <t>Utilities</t>
  </si>
  <si>
    <t>Drawings</t>
  </si>
  <si>
    <t>Total</t>
  </si>
  <si>
    <t>Date</t>
  </si>
  <si>
    <t>Column1</t>
  </si>
  <si>
    <t>Cash Received</t>
  </si>
  <si>
    <t>Bank account</t>
  </si>
  <si>
    <t>Equipment purchase</t>
  </si>
  <si>
    <t>Opening capital</t>
  </si>
  <si>
    <t>Purchased eqipment</t>
  </si>
  <si>
    <t xml:space="preserve">Equipment </t>
  </si>
  <si>
    <t>Being purchase of equipmemt</t>
  </si>
  <si>
    <t>Being salary paid</t>
  </si>
  <si>
    <t>Computer purchase</t>
  </si>
  <si>
    <t xml:space="preserve">Purchases - </t>
  </si>
  <si>
    <t>Being cash purchases</t>
  </si>
  <si>
    <t>Being rent paid</t>
  </si>
  <si>
    <t>Services offered</t>
  </si>
  <si>
    <t>Being cash received from services offered</t>
  </si>
  <si>
    <t>Creditors-Moe</t>
  </si>
  <si>
    <t>Account receivable</t>
  </si>
  <si>
    <t>Being sales on credit to Moe</t>
  </si>
  <si>
    <t>(48,000*2)</t>
  </si>
  <si>
    <t>bank account</t>
  </si>
  <si>
    <t>Account receivable - Moe</t>
  </si>
  <si>
    <t>Being cheque received from Moe</t>
  </si>
  <si>
    <t>Being salary paid-January</t>
  </si>
  <si>
    <t>Being Utilities paid</t>
  </si>
  <si>
    <t>Being drawings  made by Younger</t>
  </si>
  <si>
    <t>]</t>
  </si>
  <si>
    <t>Salaries expense</t>
  </si>
  <si>
    <t>Account payable</t>
  </si>
  <si>
    <t>Utilities expense</t>
  </si>
  <si>
    <t>sales</t>
  </si>
  <si>
    <t>drawings</t>
  </si>
  <si>
    <t>expense</t>
  </si>
  <si>
    <t>Equipment 1</t>
  </si>
  <si>
    <t>Equipment 2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</si>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</sst>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rgb="FF0070C0"/>
      <name val="Calibri Light"/>
      <family val="2"/>
      <scheme val="maj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4" fontId="0" fillId="0" borderId="0" xfId="1" applyNumberFormat="1" applyFont="1"/>
    <xf numFmtId="164" fontId="7" fillId="0" borderId="2" xfId="1" applyNumberFormat="1" applyFont="1" applyBorder="1"/>
    <xf numFmtId="164" fontId="7" fillId="0" borderId="3" xfId="1" applyNumberFormat="1" applyFont="1" applyBorder="1"/>
    <xf numFmtId="164" fontId="7" fillId="0" borderId="4" xfId="1" applyNumberFormat="1" applyFont="1" applyBorder="1"/>
    <xf numFmtId="164" fontId="7" fillId="0" borderId="0" xfId="1" applyNumberFormat="1" applyFont="1"/>
    <xf numFmtId="164" fontId="10" fillId="0" borderId="1" xfId="1" applyNumberFormat="1" applyFont="1" applyBorder="1"/>
    <xf numFmtId="164" fontId="10" fillId="0" borderId="6" xfId="1" applyNumberFormat="1" applyFont="1" applyBorder="1"/>
    <xf numFmtId="164" fontId="10" fillId="0" borderId="5" xfId="1" applyNumberFormat="1" applyFont="1" applyBorder="1"/>
    <xf numFmtId="164" fontId="11" fillId="0" borderId="5" xfId="1" applyNumberFormat="1" applyFont="1" applyBorder="1"/>
    <xf numFmtId="164" fontId="11" fillId="0" borderId="1" xfId="1" applyNumberFormat="1" applyFont="1" applyBorder="1"/>
    <xf numFmtId="164" fontId="11" fillId="0" borderId="7" xfId="1" applyNumberFormat="1" applyFont="1" applyBorder="1"/>
    <xf numFmtId="164" fontId="11" fillId="0" borderId="8" xfId="1" applyNumberFormat="1" applyFont="1" applyBorder="1"/>
    <xf numFmtId="164" fontId="10" fillId="0" borderId="8" xfId="1" applyNumberFormat="1" applyFont="1" applyBorder="1"/>
    <xf numFmtId="164" fontId="10" fillId="0" borderId="9" xfId="1" applyNumberFormat="1" applyFont="1" applyBorder="1"/>
    <xf numFmtId="0" fontId="8" fillId="2" borderId="0" xfId="0" applyFont="1" applyFill="1"/>
    <xf numFmtId="0" fontId="10" fillId="0" borderId="1" xfId="0" applyFont="1" applyBorder="1"/>
    <xf numFmtId="0" fontId="11" fillId="0" borderId="1" xfId="0" applyFont="1" applyBorder="1"/>
    <xf numFmtId="0" fontId="9" fillId="4" borderId="0" xfId="0" applyFont="1" applyFill="1"/>
    <xf numFmtId="0" fontId="8" fillId="4" borderId="0" xfId="0" applyFont="1" applyFill="1"/>
    <xf numFmtId="0" fontId="12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2" fillId="0" borderId="1" xfId="0" applyFont="1" applyBorder="1"/>
    <xf numFmtId="164" fontId="13" fillId="0" borderId="1" xfId="0" applyNumberFormat="1" applyFont="1" applyBorder="1"/>
    <xf numFmtId="0" fontId="13" fillId="0" borderId="1" xfId="0" applyFont="1" applyBorder="1"/>
    <xf numFmtId="164" fontId="12" fillId="0" borderId="1" xfId="0" applyNumberFormat="1" applyFont="1" applyBorder="1"/>
    <xf numFmtId="0" fontId="8" fillId="10" borderId="0" xfId="0" applyFont="1" applyFill="1"/>
    <xf numFmtId="0" fontId="9" fillId="4" borderId="0" xfId="0" applyFont="1" applyFill="1" applyAlignment="1">
      <alignment vertical="center"/>
    </xf>
    <xf numFmtId="0" fontId="4" fillId="9" borderId="0" xfId="0" applyFont="1" applyFill="1"/>
    <xf numFmtId="0" fontId="12" fillId="9" borderId="0" xfId="0" applyFont="1" applyFill="1"/>
    <xf numFmtId="0" fontId="4" fillId="9" borderId="0" xfId="0" applyFont="1" applyFill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/>
    <xf numFmtId="0" fontId="0" fillId="4" borderId="0" xfId="0" applyFill="1"/>
    <xf numFmtId="0" fontId="16" fillId="0" borderId="0" xfId="0" applyFont="1"/>
    <xf numFmtId="164" fontId="10" fillId="0" borderId="10" xfId="1" applyNumberFormat="1" applyFont="1" applyBorder="1"/>
    <xf numFmtId="164" fontId="3" fillId="0" borderId="11" xfId="1" applyNumberFormat="1" applyFont="1" applyBorder="1"/>
    <xf numFmtId="164" fontId="7" fillId="0" borderId="12" xfId="1" applyNumberFormat="1" applyFont="1" applyBorder="1"/>
    <xf numFmtId="164" fontId="7" fillId="0" borderId="13" xfId="1" applyNumberFormat="1" applyFont="1" applyBorder="1"/>
    <xf numFmtId="164" fontId="11" fillId="0" borderId="0" xfId="1" applyNumberFormat="1" applyFont="1" applyBorder="1"/>
    <xf numFmtId="164" fontId="7" fillId="0" borderId="0" xfId="1" applyNumberFormat="1" applyFont="1" applyBorder="1"/>
    <xf numFmtId="164" fontId="10" fillId="0" borderId="0" xfId="1" applyNumberFormat="1" applyFont="1" applyBorder="1"/>
    <xf numFmtId="164" fontId="7" fillId="0" borderId="14" xfId="1" applyNumberFormat="1" applyFont="1" applyBorder="1"/>
    <xf numFmtId="164" fontId="7" fillId="0" borderId="17" xfId="1" applyNumberFormat="1" applyFont="1" applyBorder="1"/>
    <xf numFmtId="164" fontId="10" fillId="0" borderId="18" xfId="1" applyNumberFormat="1" applyFont="1" applyBorder="1"/>
    <xf numFmtId="164" fontId="7" fillId="0" borderId="14" xfId="1" applyNumberFormat="1" applyFont="1" applyBorder="1" applyAlignment="1">
      <alignment horizontal="left"/>
    </xf>
    <xf numFmtId="164" fontId="3" fillId="0" borderId="14" xfId="1" applyNumberFormat="1" applyFont="1" applyBorder="1" applyAlignment="1">
      <alignment horizontal="left"/>
    </xf>
    <xf numFmtId="164" fontId="2" fillId="0" borderId="11" xfId="1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 applyAlignment="1">
      <alignment horizontal="right"/>
    </xf>
    <xf numFmtId="164" fontId="17" fillId="0" borderId="15" xfId="1" applyNumberFormat="1" applyFont="1" applyBorder="1"/>
    <xf numFmtId="164" fontId="18" fillId="0" borderId="15" xfId="1" applyNumberFormat="1" applyFont="1" applyBorder="1"/>
    <xf numFmtId="164" fontId="6" fillId="0" borderId="14" xfId="1" quotePrefix="1" applyNumberFormat="1" applyFont="1" applyBorder="1" applyAlignment="1">
      <alignment horizontal="right"/>
    </xf>
    <xf numFmtId="164" fontId="18" fillId="0" borderId="16" xfId="1" applyNumberFormat="1" applyFont="1" applyBorder="1"/>
    <xf numFmtId="164" fontId="6" fillId="0" borderId="17" xfId="1" applyNumberFormat="1" applyFont="1" applyBorder="1" applyAlignment="1">
      <alignment horizontal="right"/>
    </xf>
    <xf numFmtId="0" fontId="8" fillId="0" borderId="13" xfId="0" applyFont="1" applyBorder="1"/>
    <xf numFmtId="164" fontId="3" fillId="0" borderId="14" xfId="1" applyNumberFormat="1" applyFont="1" applyBorder="1"/>
    <xf numFmtId="164" fontId="19" fillId="0" borderId="0" xfId="1" applyNumberFormat="1" applyFont="1" applyBorder="1"/>
    <xf numFmtId="164" fontId="3" fillId="0" borderId="0" xfId="1" applyNumberFormat="1" applyFont="1" applyBorder="1"/>
    <xf numFmtId="0" fontId="8" fillId="0" borderId="15" xfId="0" applyFont="1" applyBorder="1"/>
    <xf numFmtId="164" fontId="7" fillId="0" borderId="18" xfId="1" applyNumberFormat="1" applyFont="1" applyBorder="1"/>
    <xf numFmtId="0" fontId="8" fillId="0" borderId="19" xfId="0" applyFont="1" applyBorder="1"/>
    <xf numFmtId="164" fontId="7" fillId="0" borderId="17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164" fontId="17" fillId="11" borderId="19" xfId="1" applyNumberFormat="1" applyFont="1" applyFill="1" applyBorder="1"/>
    <xf numFmtId="164" fontId="10" fillId="11" borderId="10" xfId="1" applyNumberFormat="1" applyFont="1" applyFill="1" applyBorder="1"/>
    <xf numFmtId="0" fontId="4" fillId="5" borderId="0" xfId="0" applyFont="1" applyFill="1"/>
    <xf numFmtId="164" fontId="0" fillId="4" borderId="0" xfId="1" applyNumberFormat="1" applyFont="1" applyFill="1"/>
    <xf numFmtId="164" fontId="3" fillId="3" borderId="11" xfId="1" applyNumberFormat="1" applyFont="1" applyFill="1" applyBorder="1"/>
    <xf numFmtId="164" fontId="3" fillId="3" borderId="12" xfId="1" applyNumberFormat="1" applyFont="1" applyFill="1" applyBorder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3" fillId="9" borderId="11" xfId="1" applyNumberFormat="1" applyFont="1" applyFill="1" applyBorder="1"/>
    <xf numFmtId="164" fontId="3" fillId="9" borderId="12" xfId="1" applyNumberFormat="1" applyFont="1" applyFill="1" applyBorder="1"/>
    <xf numFmtId="164" fontId="3" fillId="8" borderId="11" xfId="1" applyNumberFormat="1" applyFont="1" applyFill="1" applyBorder="1"/>
    <xf numFmtId="164" fontId="3" fillId="8" borderId="12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164" fontId="3" fillId="7" borderId="11" xfId="1" applyNumberFormat="1" applyFont="1" applyFill="1" applyBorder="1"/>
    <xf numFmtId="164" fontId="3" fillId="7" borderId="12" xfId="1" applyNumberFormat="1" applyFont="1" applyFill="1" applyBorder="1"/>
    <xf numFmtId="164" fontId="3" fillId="6" borderId="11" xfId="1" applyNumberFormat="1" applyFont="1" applyFill="1" applyBorder="1"/>
    <xf numFmtId="164" fontId="3" fillId="6" borderId="12" xfId="1" applyNumberFormat="1" applyFont="1" applyFill="1" applyBorder="1"/>
    <xf numFmtId="0" fontId="4" fillId="0" borderId="1" xfId="0" applyFont="1" applyBorder="1"/>
    <xf numFmtId="0" fontId="9" fillId="0" borderId="14" xfId="0" applyFont="1" applyBorder="1"/>
    <xf numFmtId="0" fontId="8" fillId="0" borderId="0" xfId="0" applyFont="1" applyBorder="1"/>
    <xf numFmtId="164" fontId="17" fillId="3" borderId="15" xfId="1" applyNumberFormat="1" applyFont="1" applyFill="1" applyBorder="1"/>
    <xf numFmtId="164" fontId="3" fillId="8" borderId="0" xfId="1" applyNumberFormat="1" applyFont="1" applyFill="1"/>
    <xf numFmtId="164" fontId="0" fillId="8" borderId="0" xfId="1" applyNumberFormat="1" applyFont="1" applyFill="1"/>
    <xf numFmtId="0" fontId="14" fillId="0" borderId="0" xfId="0" applyFont="1" applyAlignment="1">
      <alignment horizontal="left" vertical="center" wrapText="1"/>
    </xf>
    <xf numFmtId="3" fontId="10" fillId="0" borderId="1" xfId="0" applyNumberFormat="1" applyFont="1" applyBorder="1"/>
    <xf numFmtId="3" fontId="10" fillId="0" borderId="20" xfId="0" applyNumberFormat="1" applyFont="1" applyBorder="1"/>
    <xf numFmtId="3" fontId="8" fillId="0" borderId="0" xfId="0" applyNumberFormat="1" applyFont="1"/>
    <xf numFmtId="0" fontId="7" fillId="0" borderId="1" xfId="0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11" fillId="0" borderId="0" xfId="0" applyFont="1" applyBorder="1"/>
    <xf numFmtId="0" fontId="9" fillId="12" borderId="0" xfId="0" applyFont="1" applyFill="1"/>
    <xf numFmtId="0" fontId="15" fillId="0" borderId="0" xfId="0" applyFont="1" applyAlignment="1">
      <alignment horizontal="left" vertical="center" wrapText="1"/>
    </xf>
    <xf numFmtId="164" fontId="10" fillId="0" borderId="7" xfId="1" applyNumberFormat="1" applyFont="1" applyBorder="1"/>
    <xf numFmtId="0" fontId="7" fillId="0" borderId="0" xfId="0" applyFont="1"/>
    <xf numFmtId="0" fontId="8" fillId="4" borderId="0" xfId="0" applyFont="1" applyFill="1" applyAlignment="1">
      <alignment horizontal="left"/>
    </xf>
    <xf numFmtId="164" fontId="7" fillId="3" borderId="12" xfId="1" applyNumberFormat="1" applyFont="1" applyFill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0" fontId="7" fillId="10" borderId="0" xfId="0" applyFont="1" applyFill="1"/>
    <xf numFmtId="0" fontId="3" fillId="4" borderId="0" xfId="0" applyFont="1" applyFill="1"/>
    <xf numFmtId="164" fontId="7" fillId="3" borderId="13" xfId="1" applyNumberFormat="1" applyFont="1" applyFill="1" applyBorder="1"/>
    <xf numFmtId="164" fontId="7" fillId="9" borderId="12" xfId="1" applyNumberFormat="1" applyFont="1" applyFill="1" applyBorder="1"/>
    <xf numFmtId="164" fontId="7" fillId="9" borderId="13" xfId="1" applyNumberFormat="1" applyFont="1" applyFill="1" applyBorder="1"/>
    <xf numFmtId="164" fontId="7" fillId="6" borderId="12" xfId="1" applyNumberFormat="1" applyFont="1" applyFill="1" applyBorder="1"/>
    <xf numFmtId="164" fontId="7" fillId="6" borderId="13" xfId="1" applyNumberFormat="1" applyFont="1" applyFill="1" applyBorder="1"/>
    <xf numFmtId="164" fontId="7" fillId="7" borderId="12" xfId="1" applyNumberFormat="1" applyFont="1" applyFill="1" applyBorder="1"/>
    <xf numFmtId="164" fontId="7" fillId="7" borderId="13" xfId="1" applyNumberFormat="1" applyFont="1" applyFill="1" applyBorder="1"/>
    <xf numFmtId="164" fontId="7" fillId="13" borderId="0" xfId="1" applyNumberFormat="1" applyFont="1" applyFill="1"/>
    <xf numFmtId="0" fontId="3" fillId="10" borderId="0" xfId="0" applyFont="1" applyFill="1"/>
    <xf numFmtId="0" fontId="7" fillId="13" borderId="0" xfId="0" applyFont="1" applyFill="1"/>
    <xf numFmtId="164" fontId="8" fillId="0" borderId="0" xfId="0" applyNumberFormat="1" applyFont="1"/>
    <xf numFmtId="3" fontId="7" fillId="0" borderId="0" xfId="0" applyNumberFormat="1" applyFont="1"/>
    <xf numFmtId="0" fontId="0" fillId="0" borderId="0" xfId="0" applyAlignment="1">
      <alignment horizontal="left"/>
    </xf>
    <xf numFmtId="0" fontId="9" fillId="4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4" fontId="7" fillId="0" borderId="0" xfId="0" applyNumberFormat="1" applyFont="1"/>
    <xf numFmtId="0" fontId="3" fillId="0" borderId="0" xfId="0" applyFont="1"/>
    <xf numFmtId="164" fontId="11" fillId="13" borderId="5" xfId="1" applyNumberFormat="1" applyFont="1" applyFill="1" applyBorder="1"/>
    <xf numFmtId="164" fontId="11" fillId="13" borderId="1" xfId="1" applyNumberFormat="1" applyFont="1" applyFill="1" applyBorder="1"/>
    <xf numFmtId="164" fontId="11" fillId="13" borderId="7" xfId="1" applyNumberFormat="1" applyFont="1" applyFill="1" applyBorder="1"/>
    <xf numFmtId="164" fontId="11" fillId="13" borderId="8" xfId="1" applyNumberFormat="1" applyFont="1" applyFill="1" applyBorder="1"/>
    <xf numFmtId="164" fontId="7" fillId="13" borderId="5" xfId="1" applyNumberFormat="1" applyFont="1" applyFill="1" applyBorder="1"/>
    <xf numFmtId="164" fontId="7" fillId="13" borderId="1" xfId="1" applyNumberFormat="1" applyFont="1" applyFill="1" applyBorder="1"/>
    <xf numFmtId="164" fontId="7" fillId="0" borderId="5" xfId="1" applyNumberFormat="1" applyFont="1" applyBorder="1"/>
    <xf numFmtId="164" fontId="7" fillId="0" borderId="1" xfId="1" applyNumberFormat="1" applyFont="1" applyBorder="1"/>
    <xf numFmtId="164" fontId="7" fillId="0" borderId="6" xfId="1" applyNumberFormat="1" applyFont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13" borderId="6" xfId="1" applyNumberFormat="1" applyFont="1" applyFill="1" applyBorder="1"/>
    <xf numFmtId="164" fontId="7" fillId="13" borderId="7" xfId="1" applyNumberFormat="1" applyFont="1" applyFill="1" applyBorder="1"/>
    <xf numFmtId="164" fontId="7" fillId="13" borderId="8" xfId="1" applyNumberFormat="1" applyFont="1" applyFill="1" applyBorder="1"/>
    <xf numFmtId="164" fontId="7" fillId="13" borderId="9" xfId="1" applyNumberFormat="1" applyFont="1" applyFill="1" applyBorder="1"/>
    <xf numFmtId="164" fontId="1" fillId="9" borderId="12" xfId="1" applyNumberFormat="1" applyFont="1" applyFill="1" applyBorder="1"/>
    <xf numFmtId="164" fontId="1" fillId="9" borderId="13" xfId="1" applyNumberFormat="1" applyFont="1" applyFill="1" applyBorder="1"/>
    <xf numFmtId="164" fontId="7" fillId="0" borderId="15" xfId="1" applyNumberFormat="1" applyFont="1" applyBorder="1"/>
    <xf numFmtId="164" fontId="7" fillId="0" borderId="10" xfId="1" applyNumberFormat="1" applyFont="1" applyBorder="1"/>
    <xf numFmtId="164" fontId="7" fillId="0" borderId="16" xfId="1" applyNumberFormat="1" applyFont="1" applyBorder="1"/>
    <xf numFmtId="164" fontId="3" fillId="3" borderId="19" xfId="1" applyNumberFormat="1" applyFont="1" applyFill="1" applyBorder="1"/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solid">
          <fgColor indexed="64"/>
          <bgColor rgb="FFFFFF0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874568</xdr:colOff>
      <xdr:row>61</xdr:row>
      <xdr:rowOff>225136</xdr:rowOff>
    </xdr:from>
    <xdr:to>
      <xdr:col>20</xdr:col>
      <xdr:colOff>1039091</xdr:colOff>
      <xdr:row>64</xdr:row>
      <xdr:rowOff>60613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CE92AA1-7405-4D0C-BBBA-A4274D521FC6}"/>
            </a:ext>
          </a:extLst>
        </xdr:cNvPr>
        <xdr:cNvCxnSpPr/>
      </xdr:nvCxnSpPr>
      <xdr:spPr>
        <a:xfrm flipH="1" flipV="1">
          <a:off x="16313727" y="12140045"/>
          <a:ext cx="164523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597478</xdr:colOff>
      <xdr:row>61</xdr:row>
      <xdr:rowOff>164523</xdr:rowOff>
    </xdr:from>
    <xdr:to>
      <xdr:col>23</xdr:col>
      <xdr:colOff>155863</xdr:colOff>
      <xdr:row>64</xdr:row>
      <xdr:rowOff>199159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6F65B9D-05D8-4EAB-A3C1-40D85DD93C7E}"/>
            </a:ext>
          </a:extLst>
        </xdr:cNvPr>
        <xdr:cNvCxnSpPr/>
      </xdr:nvCxnSpPr>
      <xdr:spPr>
        <a:xfrm flipV="1">
          <a:off x="17967614" y="12079432"/>
          <a:ext cx="528204" cy="770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B58FBF-8F15-7F41-B348-7ACC4B771092}" name="Table1" displayName="Table1" ref="I3:I17" totalsRowShown="0" headerRowDxfId="1" dataDxfId="0">
  <autoFilter ref="I3:I17" xr:uid="{D2B58FBF-8F15-7F41-B348-7ACC4B771092}"/>
  <tableColumns count="1">
    <tableColumn id="1" xr3:uid="{92FAF492-9662-AE40-ADB0-F9391FA2D8CD}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05A7-BB61-45C9-99D6-3648A3FC4250}">
  <dimension ref="A1:Z82"/>
  <sheetViews>
    <sheetView tabSelected="1" view="pageBreakPreview" topLeftCell="I28" zoomScale="75" zoomScaleNormal="100" zoomScaleSheetLayoutView="100" workbookViewId="0">
      <selection activeCell="X58" sqref="X58"/>
    </sheetView>
  </sheetViews>
  <sheetFormatPr baseColWidth="10" defaultColWidth="8.83203125" defaultRowHeight="19" x14ac:dyDescent="0.25"/>
  <cols>
    <col min="1" max="1" width="7" customWidth="1"/>
    <col min="2" max="2" width="16" customWidth="1"/>
    <col min="3" max="3" width="39.5" customWidth="1"/>
    <col min="4" max="4" width="11.5" customWidth="1"/>
    <col min="5" max="5" width="38.83203125" customWidth="1"/>
    <col min="6" max="7" width="17.1640625" customWidth="1"/>
    <col min="8" max="8" width="11.5" customWidth="1"/>
    <col min="9" max="9" width="14.1640625" style="127" customWidth="1"/>
    <col min="10" max="10" width="41.1640625" style="107" customWidth="1"/>
    <col min="11" max="11" width="13" style="107" customWidth="1"/>
    <col min="12" max="12" width="11.1640625" style="107" customWidth="1"/>
    <col min="13" max="13" width="10.1640625" style="107" bestFit="1" customWidth="1"/>
    <col min="14" max="14" width="4.1640625" customWidth="1"/>
    <col min="15" max="15" width="9.33203125" bestFit="1" customWidth="1"/>
    <col min="16" max="16" width="11" customWidth="1"/>
    <col min="17" max="18" width="12.83203125" customWidth="1"/>
    <col min="20" max="20" width="38.1640625" customWidth="1"/>
    <col min="21" max="21" width="16" customWidth="1"/>
    <col min="22" max="22" width="34.33203125" customWidth="1"/>
    <col min="23" max="23" width="14.5" bestFit="1" customWidth="1"/>
    <col min="24" max="24" width="13.5" bestFit="1" customWidth="1"/>
    <col min="26" max="26" width="20.83203125" customWidth="1"/>
    <col min="28" max="28" width="8.83203125" customWidth="1"/>
    <col min="30" max="30" width="8.83203125" customWidth="1"/>
  </cols>
  <sheetData>
    <row r="1" spans="1:25" ht="26" x14ac:dyDescent="0.3">
      <c r="A1" s="1" t="s">
        <v>32</v>
      </c>
      <c r="J1" s="123" t="s">
        <v>26</v>
      </c>
      <c r="K1" s="113"/>
      <c r="L1" s="113"/>
      <c r="M1" s="113"/>
      <c r="N1" s="34"/>
      <c r="O1" s="34"/>
      <c r="P1" s="34"/>
      <c r="Q1" s="34"/>
      <c r="R1" s="34"/>
      <c r="S1" s="74">
        <v>3</v>
      </c>
      <c r="T1" s="25" t="s">
        <v>30</v>
      </c>
      <c r="U1" s="25"/>
      <c r="V1" s="25"/>
      <c r="W1" s="25"/>
      <c r="X1" s="25"/>
      <c r="Y1" s="41"/>
    </row>
    <row r="2" spans="1:25" s="2" customFormat="1" ht="20" thickBot="1" x14ac:dyDescent="0.3">
      <c r="A2" s="25" t="s">
        <v>33</v>
      </c>
      <c r="B2" s="25"/>
      <c r="C2" s="25"/>
      <c r="D2" s="25"/>
      <c r="E2" s="25"/>
      <c r="F2" s="25"/>
      <c r="G2" s="25"/>
      <c r="H2" s="25"/>
      <c r="I2" s="128"/>
      <c r="J2" s="114">
        <v>2</v>
      </c>
      <c r="K2" s="114" t="s">
        <v>34</v>
      </c>
      <c r="L2" s="114"/>
      <c r="M2" s="114"/>
      <c r="N2" s="75"/>
      <c r="O2" s="75"/>
      <c r="P2" s="75"/>
      <c r="Q2" s="75"/>
      <c r="R2" s="75"/>
    </row>
    <row r="3" spans="1:25" s="2" customFormat="1" ht="22" thickBot="1" x14ac:dyDescent="0.3">
      <c r="A3" s="25">
        <v>1</v>
      </c>
      <c r="B3" s="25" t="s">
        <v>6</v>
      </c>
      <c r="C3" s="25"/>
      <c r="D3" s="25"/>
      <c r="E3" s="25"/>
      <c r="F3" s="25"/>
      <c r="G3" s="25"/>
      <c r="I3" s="129" t="s">
        <v>74</v>
      </c>
      <c r="J3" s="76"/>
      <c r="K3" s="109"/>
      <c r="L3" s="109"/>
      <c r="M3" s="115"/>
      <c r="N3" s="8"/>
      <c r="O3" s="8"/>
      <c r="P3" s="8"/>
      <c r="Q3" s="8"/>
      <c r="R3" s="8"/>
      <c r="T3" s="36" t="s">
        <v>27</v>
      </c>
      <c r="U3" s="37"/>
      <c r="V3" s="37"/>
      <c r="W3" s="27"/>
    </row>
    <row r="4" spans="1:25" s="2" customFormat="1" ht="37.5" customHeight="1" thickBot="1" x14ac:dyDescent="0.3">
      <c r="A4" s="25">
        <v>2</v>
      </c>
      <c r="B4" s="25" t="s">
        <v>34</v>
      </c>
      <c r="C4" s="25"/>
      <c r="D4" s="25"/>
      <c r="E4" s="25"/>
      <c r="F4" s="25"/>
      <c r="G4" s="25"/>
      <c r="H4" s="104"/>
      <c r="I4" s="108" t="s">
        <v>73</v>
      </c>
      <c r="J4" s="9" t="s">
        <v>19</v>
      </c>
      <c r="K4" s="10" t="s">
        <v>14</v>
      </c>
      <c r="L4" s="10" t="s">
        <v>15</v>
      </c>
      <c r="M4" s="11" t="s">
        <v>20</v>
      </c>
      <c r="N4" s="12"/>
      <c r="O4" s="76" t="s">
        <v>4</v>
      </c>
      <c r="P4" s="77"/>
      <c r="Q4" s="78"/>
      <c r="R4" s="79"/>
      <c r="T4" s="37" t="s">
        <v>54</v>
      </c>
      <c r="U4" s="38" t="s">
        <v>28</v>
      </c>
      <c r="V4" s="38" t="s">
        <v>29</v>
      </c>
    </row>
    <row r="5" spans="1:25" s="2" customFormat="1" ht="21" x14ac:dyDescent="0.25">
      <c r="A5" s="25">
        <v>3</v>
      </c>
      <c r="B5" s="25" t="s">
        <v>35</v>
      </c>
      <c r="C5" s="25"/>
      <c r="D5" s="25"/>
      <c r="E5" s="25"/>
      <c r="F5" s="25"/>
      <c r="G5" s="25"/>
      <c r="H5" s="25"/>
      <c r="I5" s="29">
        <v>1</v>
      </c>
      <c r="J5" s="15" t="s">
        <v>75</v>
      </c>
      <c r="K5" s="13">
        <v>100000</v>
      </c>
      <c r="L5" s="13"/>
      <c r="M5" s="14"/>
      <c r="N5" s="8"/>
      <c r="O5" s="9" t="s">
        <v>19</v>
      </c>
      <c r="P5" s="10" t="s">
        <v>14</v>
      </c>
      <c r="Q5" s="10" t="s">
        <v>15</v>
      </c>
      <c r="R5" s="11" t="s">
        <v>20</v>
      </c>
      <c r="T5" s="30" t="s">
        <v>18</v>
      </c>
      <c r="U5" s="31">
        <v>48000</v>
      </c>
      <c r="V5" s="32"/>
    </row>
    <row r="6" spans="1:25" s="2" customFormat="1" ht="21" x14ac:dyDescent="0.25">
      <c r="A6" s="25"/>
      <c r="B6" s="25"/>
      <c r="C6" s="25"/>
      <c r="D6" s="25"/>
      <c r="E6" s="25"/>
      <c r="F6" s="25"/>
      <c r="G6" s="25"/>
      <c r="H6" s="25"/>
      <c r="I6" s="29"/>
      <c r="J6" s="15" t="s">
        <v>76</v>
      </c>
      <c r="K6" s="13"/>
      <c r="L6" s="13">
        <v>100000</v>
      </c>
      <c r="M6" s="14"/>
      <c r="N6" s="8"/>
      <c r="O6" s="110"/>
      <c r="P6" s="111"/>
      <c r="Q6" s="111"/>
      <c r="R6" s="112"/>
      <c r="T6" s="30" t="s">
        <v>3</v>
      </c>
      <c r="U6" s="31">
        <v>11000</v>
      </c>
      <c r="V6" s="32"/>
    </row>
    <row r="7" spans="1:25" s="2" customFormat="1" ht="31.5" customHeight="1" x14ac:dyDescent="0.25">
      <c r="A7" s="25">
        <v>4</v>
      </c>
      <c r="B7" s="25" t="s">
        <v>36</v>
      </c>
      <c r="C7" s="25"/>
      <c r="D7" s="25"/>
      <c r="E7" s="25"/>
      <c r="F7" s="25"/>
      <c r="G7" s="25"/>
      <c r="H7" s="25"/>
      <c r="I7" s="108"/>
      <c r="J7" s="107" t="s">
        <v>78</v>
      </c>
      <c r="K7" s="13"/>
      <c r="L7" s="107"/>
      <c r="M7" s="14"/>
      <c r="N7" s="8"/>
      <c r="O7" s="2">
        <v>2</v>
      </c>
      <c r="P7" s="13">
        <v>5000</v>
      </c>
      <c r="Q7" s="99"/>
      <c r="R7" s="14">
        <f>P7</f>
        <v>5000</v>
      </c>
      <c r="T7" s="30" t="s">
        <v>4</v>
      </c>
      <c r="U7" s="31">
        <v>11000</v>
      </c>
      <c r="V7" s="32"/>
    </row>
    <row r="8" spans="1:25" s="2" customFormat="1" ht="21" x14ac:dyDescent="0.25">
      <c r="I8" s="108">
        <v>2</v>
      </c>
      <c r="J8" s="15" t="s">
        <v>77</v>
      </c>
      <c r="K8" s="13">
        <v>5000</v>
      </c>
      <c r="L8" s="13"/>
      <c r="M8" s="14"/>
      <c r="N8" s="8"/>
      <c r="O8" s="15">
        <v>3</v>
      </c>
      <c r="P8" s="13">
        <v>6000</v>
      </c>
      <c r="Q8" s="13"/>
      <c r="R8" s="14">
        <f>R7+P8-Q8</f>
        <v>11000</v>
      </c>
      <c r="T8" s="33" t="s">
        <v>61</v>
      </c>
      <c r="U8" s="31">
        <v>6500</v>
      </c>
      <c r="V8" s="32"/>
    </row>
    <row r="9" spans="1:25" s="2" customFormat="1" ht="30" customHeight="1" x14ac:dyDescent="0.25">
      <c r="A9" s="2">
        <v>1</v>
      </c>
      <c r="B9" s="96" t="s">
        <v>11</v>
      </c>
      <c r="C9" s="96"/>
      <c r="D9" s="96"/>
      <c r="E9" s="96"/>
      <c r="F9" s="96"/>
      <c r="G9" s="96"/>
      <c r="H9" s="96"/>
      <c r="I9" s="5"/>
      <c r="J9" s="15" t="s">
        <v>18</v>
      </c>
      <c r="K9" s="13"/>
      <c r="L9" s="13">
        <v>5000</v>
      </c>
      <c r="M9" s="14"/>
      <c r="N9" s="8"/>
      <c r="O9" s="15"/>
      <c r="P9" s="137">
        <f>Q9</f>
        <v>11000</v>
      </c>
      <c r="Q9" s="13">
        <f>R8</f>
        <v>11000</v>
      </c>
      <c r="R9" s="14">
        <f>P9</f>
        <v>11000</v>
      </c>
      <c r="T9" s="33" t="s">
        <v>100</v>
      </c>
      <c r="U9" s="31">
        <v>12800</v>
      </c>
      <c r="V9" s="32"/>
      <c r="X9" s="125">
        <f>U8+U11</f>
        <v>7150</v>
      </c>
    </row>
    <row r="10" spans="1:25" s="2" customFormat="1" ht="22" thickBot="1" x14ac:dyDescent="0.3">
      <c r="A10" s="2">
        <v>2</v>
      </c>
      <c r="B10" s="28" t="s">
        <v>55</v>
      </c>
      <c r="C10" s="29"/>
      <c r="D10" s="29"/>
      <c r="E10" s="29"/>
      <c r="F10" s="29"/>
      <c r="G10" s="29"/>
      <c r="H10" s="29"/>
      <c r="I10" s="105"/>
      <c r="J10" s="15" t="s">
        <v>79</v>
      </c>
      <c r="K10" s="13"/>
      <c r="L10" s="13"/>
      <c r="M10" s="14"/>
      <c r="N10" s="8"/>
      <c r="O10" s="18"/>
      <c r="P10" s="19"/>
      <c r="Q10" s="19" t="s">
        <v>99</v>
      </c>
      <c r="R10" s="21"/>
      <c r="T10" s="30" t="s">
        <v>101</v>
      </c>
      <c r="U10" s="31"/>
      <c r="V10" s="32">
        <v>6000</v>
      </c>
    </row>
    <row r="11" spans="1:25" s="2" customFormat="1" ht="28.5" customHeight="1" thickBot="1" x14ac:dyDescent="0.3">
      <c r="A11" s="2">
        <v>3</v>
      </c>
      <c r="B11" s="96" t="s">
        <v>56</v>
      </c>
      <c r="C11" s="96"/>
      <c r="D11" s="96"/>
      <c r="E11" s="96"/>
      <c r="F11" s="96"/>
      <c r="G11" s="96"/>
      <c r="H11" s="96"/>
      <c r="I11" s="29">
        <v>3</v>
      </c>
      <c r="J11" s="15" t="s">
        <v>80</v>
      </c>
      <c r="K11" s="13">
        <v>6000</v>
      </c>
      <c r="L11" s="13"/>
      <c r="M11" s="14"/>
      <c r="N11" s="8"/>
      <c r="O11" s="8"/>
      <c r="P11" s="8"/>
      <c r="Q11" s="8"/>
      <c r="R11" s="8"/>
      <c r="T11" s="30" t="s">
        <v>102</v>
      </c>
      <c r="U11" s="32">
        <v>650</v>
      </c>
      <c r="V11" s="31"/>
      <c r="X11" s="125">
        <f>U17-V17</f>
        <v>-550</v>
      </c>
    </row>
    <row r="12" spans="1:25" s="2" customFormat="1" ht="22" thickBot="1" x14ac:dyDescent="0.3">
      <c r="A12" s="2">
        <v>4</v>
      </c>
      <c r="B12" s="28" t="s">
        <v>57</v>
      </c>
      <c r="C12" s="29"/>
      <c r="D12" s="29"/>
      <c r="E12" s="29"/>
      <c r="F12" s="29"/>
      <c r="G12" s="29"/>
      <c r="H12" s="29"/>
      <c r="I12" s="105"/>
      <c r="J12" s="15" t="s">
        <v>77</v>
      </c>
      <c r="K12" s="13"/>
      <c r="L12" s="13">
        <v>6000</v>
      </c>
      <c r="M12" s="14"/>
      <c r="N12" s="8"/>
      <c r="O12" s="76" t="s">
        <v>22</v>
      </c>
      <c r="P12" s="77"/>
      <c r="Q12" s="78"/>
      <c r="R12" s="79"/>
      <c r="T12" s="30" t="s">
        <v>21</v>
      </c>
      <c r="U12" s="39"/>
      <c r="V12" s="40">
        <v>95000</v>
      </c>
    </row>
    <row r="13" spans="1:25" s="2" customFormat="1" ht="32.25" customHeight="1" x14ac:dyDescent="0.25">
      <c r="A13" s="2">
        <v>5</v>
      </c>
      <c r="B13" s="28" t="s">
        <v>58</v>
      </c>
      <c r="C13" s="29"/>
      <c r="D13" s="29"/>
      <c r="E13" s="29"/>
      <c r="F13" s="29"/>
      <c r="G13" s="29"/>
      <c r="H13" s="29"/>
      <c r="I13" s="29"/>
      <c r="J13" s="15" t="s">
        <v>81</v>
      </c>
      <c r="K13" s="13"/>
      <c r="L13" s="13"/>
      <c r="M13" s="14"/>
      <c r="N13" s="8"/>
      <c r="O13" s="9" t="s">
        <v>19</v>
      </c>
      <c r="P13" s="10" t="s">
        <v>14</v>
      </c>
      <c r="Q13" s="10" t="s">
        <v>15</v>
      </c>
      <c r="R13" s="11" t="s">
        <v>20</v>
      </c>
      <c r="T13" s="30" t="s">
        <v>103</v>
      </c>
      <c r="U13" s="39">
        <v>5000</v>
      </c>
      <c r="V13" s="40"/>
    </row>
    <row r="14" spans="1:25" s="2" customFormat="1" ht="21" x14ac:dyDescent="0.25">
      <c r="A14" s="2">
        <v>6</v>
      </c>
      <c r="B14" s="28" t="s">
        <v>59</v>
      </c>
      <c r="C14" s="29"/>
      <c r="D14" s="29"/>
      <c r="E14" s="29"/>
      <c r="F14" s="29"/>
      <c r="G14" s="29"/>
      <c r="H14" s="29"/>
      <c r="I14" s="29">
        <v>4</v>
      </c>
      <c r="J14" s="15" t="s">
        <v>24</v>
      </c>
      <c r="K14" s="13">
        <v>48000</v>
      </c>
      <c r="L14" s="13"/>
      <c r="M14" s="14"/>
      <c r="N14" s="8"/>
      <c r="O14" s="15">
        <v>5</v>
      </c>
      <c r="P14" s="13">
        <v>500</v>
      </c>
      <c r="Q14" s="13"/>
      <c r="R14" s="14">
        <f>P14</f>
        <v>500</v>
      </c>
      <c r="T14" s="33" t="s">
        <v>22</v>
      </c>
      <c r="U14" s="40">
        <v>500</v>
      </c>
      <c r="V14" s="39"/>
    </row>
    <row r="15" spans="1:25" s="2" customFormat="1" ht="22" thickBot="1" x14ac:dyDescent="0.3">
      <c r="A15" s="2">
        <v>7</v>
      </c>
      <c r="B15" s="96" t="s">
        <v>60</v>
      </c>
      <c r="C15" s="96"/>
      <c r="D15" s="96"/>
      <c r="E15" s="96"/>
      <c r="F15" s="96"/>
      <c r="G15" s="96"/>
      <c r="H15" s="96"/>
      <c r="I15" s="29"/>
      <c r="J15" s="106" t="s">
        <v>18</v>
      </c>
      <c r="K15" s="20"/>
      <c r="L15" s="20">
        <v>48000</v>
      </c>
      <c r="M15" s="21"/>
      <c r="N15" s="8"/>
      <c r="O15" s="16"/>
      <c r="P15" s="17"/>
      <c r="Q15" s="17"/>
      <c r="R15" s="14">
        <f>R14+P15-Q15</f>
        <v>500</v>
      </c>
      <c r="T15" s="33" t="s">
        <v>104</v>
      </c>
      <c r="U15" s="40">
        <v>5000</v>
      </c>
      <c r="V15" s="39"/>
    </row>
    <row r="16" spans="1:25" s="2" customFormat="1" ht="21" x14ac:dyDescent="0.25">
      <c r="A16" s="2">
        <v>8</v>
      </c>
      <c r="B16" s="28" t="s">
        <v>7</v>
      </c>
      <c r="C16" s="29"/>
      <c r="D16" s="29"/>
      <c r="E16" s="29"/>
      <c r="F16" s="29"/>
      <c r="G16" s="29"/>
      <c r="H16" s="29"/>
      <c r="I16" s="105"/>
      <c r="J16" s="122" t="s">
        <v>82</v>
      </c>
      <c r="K16" s="122"/>
      <c r="L16" s="12"/>
      <c r="M16" s="12"/>
      <c r="N16" s="8"/>
      <c r="O16" s="16"/>
      <c r="P16" s="17"/>
      <c r="Q16" s="17"/>
      <c r="R16" s="14">
        <f t="shared" ref="R16" si="0">R15+P16-Q16</f>
        <v>500</v>
      </c>
      <c r="T16" s="30"/>
      <c r="U16" s="40"/>
      <c r="V16" s="39"/>
    </row>
    <row r="17" spans="1:26" s="2" customFormat="1" ht="27" customHeight="1" thickBot="1" x14ac:dyDescent="0.3">
      <c r="A17" s="2">
        <v>9</v>
      </c>
      <c r="B17" s="96" t="s">
        <v>17</v>
      </c>
      <c r="C17" s="96"/>
      <c r="D17" s="96"/>
      <c r="E17" s="96"/>
      <c r="F17" s="96"/>
      <c r="G17" s="96"/>
      <c r="H17" s="96"/>
      <c r="I17" s="29">
        <v>5</v>
      </c>
      <c r="J17" s="131" t="s">
        <v>84</v>
      </c>
      <c r="K17" s="124">
        <v>500</v>
      </c>
      <c r="L17" s="107"/>
      <c r="M17" s="107"/>
      <c r="N17" s="8"/>
      <c r="O17" s="18"/>
      <c r="P17" s="19"/>
      <c r="Q17" s="19"/>
      <c r="R17" s="21">
        <v>500</v>
      </c>
      <c r="T17" s="90" t="s">
        <v>31</v>
      </c>
      <c r="U17" s="31">
        <f>SUM(U5:U16)</f>
        <v>100450</v>
      </c>
      <c r="V17" s="31">
        <f>SUM(V5:V16)</f>
        <v>101000</v>
      </c>
      <c r="Y17" s="42"/>
    </row>
    <row r="18" spans="1:26" s="2" customFormat="1" ht="20" thickBot="1" x14ac:dyDescent="0.3">
      <c r="A18" s="2">
        <v>10</v>
      </c>
      <c r="B18" s="28" t="s">
        <v>12</v>
      </c>
      <c r="C18" s="29"/>
      <c r="D18" s="29"/>
      <c r="E18" s="29"/>
      <c r="F18" s="29"/>
      <c r="G18" s="29"/>
      <c r="H18" s="29"/>
      <c r="I18" s="29"/>
      <c r="J18" s="107" t="s">
        <v>18</v>
      </c>
      <c r="K18" s="107"/>
      <c r="L18" s="107">
        <v>500</v>
      </c>
      <c r="M18" s="130"/>
      <c r="N18" s="8"/>
      <c r="P18" s="8"/>
      <c r="Q18" s="8"/>
      <c r="R18" s="8"/>
      <c r="V18" s="42" t="s">
        <v>38</v>
      </c>
    </row>
    <row r="19" spans="1:26" s="2" customFormat="1" ht="30" customHeight="1" thickBot="1" x14ac:dyDescent="0.3">
      <c r="A19" s="2">
        <v>11</v>
      </c>
      <c r="B19" s="28" t="s">
        <v>8</v>
      </c>
      <c r="C19" s="29"/>
      <c r="D19" s="29"/>
      <c r="E19" s="29"/>
      <c r="F19" s="29"/>
      <c r="G19" s="29"/>
      <c r="H19" s="29"/>
      <c r="I19" s="29"/>
      <c r="J19" s="107" t="s">
        <v>85</v>
      </c>
      <c r="K19" s="107"/>
      <c r="L19" s="107"/>
      <c r="M19" s="107"/>
      <c r="N19" s="8"/>
      <c r="S19" s="8"/>
      <c r="T19" s="77"/>
      <c r="U19" s="78"/>
      <c r="V19" s="79"/>
    </row>
    <row r="20" spans="1:26" s="2" customFormat="1" x14ac:dyDescent="0.25">
      <c r="A20" s="2">
        <v>12</v>
      </c>
      <c r="B20" s="28" t="s">
        <v>9</v>
      </c>
      <c r="C20" s="29"/>
      <c r="D20" s="29"/>
      <c r="E20" s="29"/>
      <c r="F20" s="29"/>
      <c r="G20" s="29"/>
      <c r="H20" s="29"/>
      <c r="I20" s="29">
        <v>6</v>
      </c>
      <c r="J20" s="124" t="s">
        <v>83</v>
      </c>
      <c r="K20" s="126">
        <v>2500</v>
      </c>
      <c r="L20" s="107"/>
      <c r="M20" s="107"/>
      <c r="N20" s="8"/>
      <c r="S20" s="9" t="s">
        <v>19</v>
      </c>
      <c r="T20" s="10" t="s">
        <v>14</v>
      </c>
      <c r="U20" s="10" t="s">
        <v>15</v>
      </c>
      <c r="V20" s="11" t="s">
        <v>20</v>
      </c>
    </row>
    <row r="21" spans="1:26" s="2" customFormat="1" x14ac:dyDescent="0.25">
      <c r="A21" s="2">
        <v>13</v>
      </c>
      <c r="B21" s="28" t="s">
        <v>10</v>
      </c>
      <c r="C21" s="29"/>
      <c r="D21" s="29"/>
      <c r="E21" s="29"/>
      <c r="F21" s="29"/>
      <c r="G21" s="29"/>
      <c r="H21" s="29"/>
      <c r="I21" s="29"/>
      <c r="J21" s="107" t="s">
        <v>18</v>
      </c>
      <c r="K21" s="107"/>
      <c r="L21" s="107">
        <v>2500</v>
      </c>
      <c r="M21" s="130"/>
      <c r="N21" s="8"/>
      <c r="T21" s="139"/>
      <c r="U21" s="139"/>
      <c r="V21" s="140">
        <f>T21</f>
        <v>0</v>
      </c>
    </row>
    <row r="22" spans="1:26" s="2" customFormat="1" x14ac:dyDescent="0.25">
      <c r="B22" s="4"/>
      <c r="C22" s="5"/>
      <c r="D22" s="5"/>
      <c r="E22" s="5"/>
      <c r="F22" s="5"/>
      <c r="G22" s="5"/>
      <c r="H22" s="5"/>
      <c r="I22" s="5">
        <v>7</v>
      </c>
      <c r="J22" s="107" t="s">
        <v>65</v>
      </c>
      <c r="K22" s="126">
        <v>6500</v>
      </c>
      <c r="L22" s="107"/>
      <c r="M22" s="107"/>
      <c r="N22" s="8"/>
      <c r="S22" s="15">
        <v>10</v>
      </c>
      <c r="T22" s="139">
        <v>6000</v>
      </c>
      <c r="U22" s="139"/>
      <c r="V22" s="140">
        <f>V21+T22-U22</f>
        <v>6000</v>
      </c>
    </row>
    <row r="23" spans="1:26" s="2" customFormat="1" x14ac:dyDescent="0.25">
      <c r="A23" s="26">
        <v>1</v>
      </c>
      <c r="B23" s="35" t="s">
        <v>37</v>
      </c>
      <c r="C23" s="26"/>
      <c r="D23" s="26"/>
      <c r="E23" s="26"/>
      <c r="F23" s="26"/>
      <c r="G23" s="26"/>
      <c r="H23" s="26"/>
      <c r="I23" s="108"/>
      <c r="J23" s="12" t="s">
        <v>18</v>
      </c>
      <c r="K23" s="12"/>
      <c r="L23" s="12">
        <v>6500</v>
      </c>
      <c r="M23" s="12"/>
      <c r="N23" s="12"/>
      <c r="S23" s="16"/>
      <c r="T23" s="139"/>
      <c r="U23" s="139"/>
      <c r="V23" s="140">
        <f t="shared" ref="V23:V24" si="1">V22+T23-U23</f>
        <v>6000</v>
      </c>
    </row>
    <row r="24" spans="1:26" s="2" customFormat="1" ht="20" thickBot="1" x14ac:dyDescent="0.3">
      <c r="I24" s="5"/>
      <c r="J24" s="12" t="s">
        <v>86</v>
      </c>
      <c r="K24" s="12"/>
      <c r="L24" s="12"/>
      <c r="M24" s="12"/>
      <c r="N24" s="8"/>
      <c r="S24" s="18"/>
      <c r="T24" s="142"/>
      <c r="U24" s="142"/>
      <c r="V24" s="143">
        <f t="shared" si="1"/>
        <v>6000</v>
      </c>
    </row>
    <row r="25" spans="1:26" s="2" customFormat="1" ht="20" thickBot="1" x14ac:dyDescent="0.3">
      <c r="A25" s="22"/>
      <c r="B25" s="6" t="s">
        <v>13</v>
      </c>
      <c r="C25" s="22"/>
      <c r="D25" s="7" t="s">
        <v>14</v>
      </c>
      <c r="E25" s="7" t="s">
        <v>15</v>
      </c>
      <c r="F25" s="7"/>
      <c r="G25" s="7"/>
      <c r="I25" s="5">
        <v>8</v>
      </c>
      <c r="J25" s="107" t="s">
        <v>18</v>
      </c>
      <c r="K25" s="126">
        <v>36000</v>
      </c>
      <c r="L25" s="107"/>
      <c r="M25" s="107"/>
      <c r="N25" s="8"/>
      <c r="O25" s="8"/>
      <c r="P25" s="8"/>
      <c r="Q25" s="8"/>
      <c r="R25" s="8"/>
      <c r="V25" s="42"/>
    </row>
    <row r="26" spans="1:26" s="2" customFormat="1" ht="20" thickBot="1" x14ac:dyDescent="0.3">
      <c r="A26" s="3">
        <v>1</v>
      </c>
      <c r="B26" s="23" t="s">
        <v>18</v>
      </c>
      <c r="C26" s="23"/>
      <c r="D26" s="97">
        <v>100000</v>
      </c>
      <c r="E26" s="23"/>
      <c r="F26" s="101"/>
      <c r="G26" s="101"/>
      <c r="I26" s="5"/>
      <c r="J26" s="107" t="s">
        <v>87</v>
      </c>
      <c r="K26" s="107"/>
      <c r="L26" s="126">
        <v>36000</v>
      </c>
      <c r="M26" s="130"/>
      <c r="N26"/>
      <c r="T26" s="80" t="s">
        <v>21</v>
      </c>
      <c r="U26" s="81"/>
      <c r="V26" s="148"/>
      <c r="W26" s="149"/>
      <c r="Y26" s="2" t="s">
        <v>105</v>
      </c>
      <c r="Z26" s="125">
        <f>U8+U9+U11</f>
        <v>19950</v>
      </c>
    </row>
    <row r="27" spans="1:26" s="2" customFormat="1" x14ac:dyDescent="0.25">
      <c r="A27" s="3"/>
      <c r="B27" s="24"/>
      <c r="C27" s="23"/>
      <c r="D27" s="23"/>
      <c r="E27" s="23"/>
      <c r="F27" s="101"/>
      <c r="G27" s="101"/>
      <c r="I27" s="5"/>
      <c r="J27" s="107" t="s">
        <v>88</v>
      </c>
      <c r="K27" s="107"/>
      <c r="L27" s="107"/>
      <c r="M27" s="107"/>
      <c r="N27"/>
      <c r="T27" s="9" t="s">
        <v>19</v>
      </c>
      <c r="U27" s="10" t="s">
        <v>14</v>
      </c>
      <c r="V27" s="10" t="s">
        <v>15</v>
      </c>
      <c r="W27" s="11" t="s">
        <v>20</v>
      </c>
    </row>
    <row r="28" spans="1:26" s="2" customFormat="1" x14ac:dyDescent="0.25">
      <c r="A28" s="3"/>
      <c r="B28" s="24"/>
      <c r="C28" s="23"/>
      <c r="D28" s="23"/>
      <c r="E28" s="23"/>
      <c r="F28" s="101"/>
      <c r="G28" s="101"/>
      <c r="I28" s="5">
        <v>9</v>
      </c>
      <c r="J28" s="107" t="s">
        <v>89</v>
      </c>
      <c r="K28" s="126">
        <v>11000</v>
      </c>
      <c r="L28" s="107"/>
      <c r="M28" s="107"/>
      <c r="N28"/>
      <c r="T28" s="138"/>
      <c r="U28" s="139"/>
      <c r="V28" s="139"/>
      <c r="W28" s="140">
        <f>V28</f>
        <v>0</v>
      </c>
    </row>
    <row r="29" spans="1:26" s="2" customFormat="1" x14ac:dyDescent="0.25">
      <c r="A29" s="3">
        <v>2</v>
      </c>
      <c r="B29" s="23" t="s">
        <v>4</v>
      </c>
      <c r="C29" s="23"/>
      <c r="D29" s="97">
        <v>5000</v>
      </c>
      <c r="E29" s="23"/>
      <c r="F29" s="101"/>
      <c r="G29" s="101"/>
      <c r="I29" s="5"/>
      <c r="J29" s="107" t="s">
        <v>90</v>
      </c>
      <c r="K29" s="107"/>
      <c r="L29" s="126">
        <v>11000</v>
      </c>
      <c r="M29" s="130"/>
      <c r="N29"/>
      <c r="T29" s="138" t="s">
        <v>18</v>
      </c>
      <c r="U29" s="139">
        <v>100000</v>
      </c>
      <c r="V29" s="139"/>
      <c r="W29" s="140">
        <f>W28+V29-U29</f>
        <v>-100000</v>
      </c>
    </row>
    <row r="30" spans="1:26" s="2" customFormat="1" x14ac:dyDescent="0.25">
      <c r="A30" s="3"/>
      <c r="B30" s="23"/>
      <c r="C30" s="23"/>
      <c r="D30" s="23"/>
      <c r="E30" s="23"/>
      <c r="F30" s="101"/>
      <c r="G30" s="101"/>
      <c r="I30" s="5"/>
      <c r="J30" s="107" t="s">
        <v>91</v>
      </c>
      <c r="K30" s="107"/>
      <c r="L30" s="107"/>
      <c r="M30" s="107"/>
      <c r="N30"/>
      <c r="T30" s="138">
        <v>13</v>
      </c>
      <c r="U30" s="139"/>
      <c r="V30" s="139">
        <v>5000</v>
      </c>
      <c r="W30" s="140">
        <f>W29+V30-U30</f>
        <v>-95000</v>
      </c>
    </row>
    <row r="31" spans="1:26" s="2" customFormat="1" ht="20" thickBot="1" x14ac:dyDescent="0.3">
      <c r="A31" s="3"/>
      <c r="B31" s="23"/>
      <c r="C31" s="23"/>
      <c r="D31" s="23"/>
      <c r="E31" s="23"/>
      <c r="F31" s="101"/>
      <c r="G31" s="101"/>
      <c r="I31" s="5">
        <v>10</v>
      </c>
      <c r="J31" s="107" t="s">
        <v>93</v>
      </c>
      <c r="K31" s="126">
        <v>6000</v>
      </c>
      <c r="L31" s="107"/>
      <c r="M31" s="107"/>
      <c r="N31"/>
      <c r="T31" s="141"/>
      <c r="U31" s="142"/>
      <c r="V31" s="142"/>
      <c r="W31" s="143">
        <f t="shared" ref="W31" si="2">W30+V31-U31</f>
        <v>-95000</v>
      </c>
    </row>
    <row r="32" spans="1:26" s="2" customFormat="1" x14ac:dyDescent="0.25">
      <c r="A32" s="3">
        <v>3</v>
      </c>
      <c r="B32" s="23" t="s">
        <v>4</v>
      </c>
      <c r="C32" s="23"/>
      <c r="D32" s="97">
        <v>6000</v>
      </c>
      <c r="E32" s="23"/>
      <c r="F32" s="101"/>
      <c r="G32" s="101"/>
      <c r="I32" s="5"/>
      <c r="J32" s="107" t="s">
        <v>94</v>
      </c>
      <c r="K32" s="107"/>
      <c r="L32" s="126">
        <v>6000</v>
      </c>
      <c r="M32" s="130"/>
      <c r="N32"/>
      <c r="O32"/>
      <c r="P32"/>
      <c r="Q32"/>
      <c r="R32"/>
      <c r="V32" s="42"/>
    </row>
    <row r="33" spans="1:26" s="2" customFormat="1" x14ac:dyDescent="0.25">
      <c r="A33" s="3"/>
      <c r="B33" s="23"/>
      <c r="C33" s="23"/>
      <c r="D33" s="23"/>
      <c r="E33" s="23"/>
      <c r="F33" s="101"/>
      <c r="G33" s="101"/>
      <c r="I33" s="5"/>
      <c r="J33" s="107" t="s">
        <v>95</v>
      </c>
      <c r="K33" s="107"/>
      <c r="L33" s="107"/>
      <c r="M33" s="107"/>
      <c r="N33"/>
      <c r="O33"/>
      <c r="P33"/>
      <c r="Q33"/>
      <c r="R33"/>
      <c r="V33" s="42"/>
    </row>
    <row r="34" spans="1:26" s="2" customFormat="1" x14ac:dyDescent="0.25">
      <c r="A34" s="3"/>
      <c r="B34" s="23"/>
      <c r="C34" s="23"/>
      <c r="D34" s="23"/>
      <c r="E34" s="23"/>
      <c r="F34" s="101"/>
      <c r="G34" s="101"/>
      <c r="I34" s="5">
        <v>11</v>
      </c>
      <c r="J34" s="107" t="s">
        <v>24</v>
      </c>
      <c r="K34" s="126">
        <v>8000</v>
      </c>
      <c r="L34" s="107"/>
      <c r="M34" s="107"/>
      <c r="N34"/>
      <c r="V34" s="42"/>
    </row>
    <row r="35" spans="1:26" s="2" customFormat="1" x14ac:dyDescent="0.25">
      <c r="A35" s="3">
        <v>4</v>
      </c>
      <c r="B35" s="23" t="s">
        <v>62</v>
      </c>
      <c r="C35" s="23" t="s">
        <v>92</v>
      </c>
      <c r="D35" s="99">
        <v>96000</v>
      </c>
      <c r="E35" s="98"/>
      <c r="F35" s="102"/>
      <c r="G35" s="102"/>
      <c r="I35" s="5"/>
      <c r="J35" s="107" t="s">
        <v>76</v>
      </c>
      <c r="K35" s="107"/>
      <c r="L35" s="126">
        <v>8000</v>
      </c>
      <c r="M35" s="107"/>
      <c r="N35"/>
      <c r="V35" s="42"/>
    </row>
    <row r="36" spans="1:26" s="2" customFormat="1" ht="20" thickBot="1" x14ac:dyDescent="0.3">
      <c r="A36" s="3"/>
      <c r="B36" s="23"/>
      <c r="C36" s="23"/>
      <c r="D36" s="23"/>
      <c r="E36" s="23"/>
      <c r="F36" s="101"/>
      <c r="G36" s="101"/>
      <c r="I36" s="5"/>
      <c r="J36" s="107" t="s">
        <v>96</v>
      </c>
      <c r="K36" s="107"/>
      <c r="L36" s="107"/>
      <c r="M36" s="130"/>
      <c r="N36"/>
      <c r="S36" s="25">
        <v>4</v>
      </c>
      <c r="T36" s="25" t="s">
        <v>39</v>
      </c>
      <c r="U36" s="26"/>
      <c r="V36" s="26"/>
      <c r="W36" s="26"/>
      <c r="X36" s="26"/>
      <c r="Y36" s="26"/>
      <c r="Z36" s="125">
        <f>U62-X62</f>
        <v>0</v>
      </c>
    </row>
    <row r="37" spans="1:26" s="2" customFormat="1" ht="20" thickBot="1" x14ac:dyDescent="0.3">
      <c r="A37" s="3"/>
      <c r="B37" s="23"/>
      <c r="C37" s="23"/>
      <c r="D37" s="23"/>
      <c r="E37" s="23"/>
      <c r="F37" s="101"/>
      <c r="G37" s="101"/>
      <c r="I37" s="5">
        <v>12</v>
      </c>
      <c r="J37" s="107" t="s">
        <v>70</v>
      </c>
      <c r="K37" s="107">
        <v>650</v>
      </c>
      <c r="L37" s="107"/>
      <c r="M37" s="107"/>
      <c r="N37"/>
      <c r="T37" s="44" t="s">
        <v>40</v>
      </c>
      <c r="U37" s="45"/>
      <c r="V37" s="46"/>
    </row>
    <row r="38" spans="1:26" s="2" customFormat="1" ht="20" thickBot="1" x14ac:dyDescent="0.3">
      <c r="A38" s="3">
        <v>5</v>
      </c>
      <c r="B38" s="23" t="s">
        <v>63</v>
      </c>
      <c r="C38" s="23"/>
      <c r="D38" s="23">
        <v>500</v>
      </c>
      <c r="E38" s="23"/>
      <c r="F38" s="101"/>
      <c r="G38" s="101"/>
      <c r="I38" s="5"/>
      <c r="J38" s="107" t="s">
        <v>18</v>
      </c>
      <c r="K38" s="107"/>
      <c r="L38" s="107">
        <v>650</v>
      </c>
      <c r="M38" s="130"/>
      <c r="N38" s="8"/>
      <c r="O38" s="82" t="s">
        <v>24</v>
      </c>
      <c r="P38" s="83"/>
      <c r="Q38" s="84"/>
      <c r="R38" s="85"/>
      <c r="T38" s="91" t="s">
        <v>1</v>
      </c>
      <c r="U38" s="92">
        <f>6000+50000</f>
        <v>56000</v>
      </c>
      <c r="V38" s="67"/>
    </row>
    <row r="39" spans="1:26" s="2" customFormat="1" x14ac:dyDescent="0.25">
      <c r="A39" s="3"/>
      <c r="B39" s="23"/>
      <c r="C39" s="23"/>
      <c r="D39" s="23"/>
      <c r="E39" s="23"/>
      <c r="F39" s="101"/>
      <c r="G39" s="101"/>
      <c r="I39" s="5"/>
      <c r="J39" s="107" t="s">
        <v>97</v>
      </c>
      <c r="K39" s="107"/>
      <c r="L39" s="107"/>
      <c r="M39" s="107"/>
      <c r="N39" s="8"/>
      <c r="O39" s="9" t="s">
        <v>19</v>
      </c>
      <c r="P39" s="10" t="s">
        <v>14</v>
      </c>
      <c r="Q39" s="10" t="s">
        <v>15</v>
      </c>
      <c r="R39" s="11" t="s">
        <v>20</v>
      </c>
      <c r="T39" s="54" t="s">
        <v>41</v>
      </c>
      <c r="U39" s="48"/>
      <c r="V39" s="150"/>
      <c r="Z39" s="125">
        <f>Z36+X57</f>
        <v>16000</v>
      </c>
    </row>
    <row r="40" spans="1:26" s="2" customFormat="1" ht="21" x14ac:dyDescent="0.25">
      <c r="A40" s="3"/>
      <c r="B40" s="23"/>
      <c r="C40" s="23"/>
      <c r="D40" s="23"/>
      <c r="E40" s="23"/>
      <c r="F40" s="101"/>
      <c r="G40" s="101"/>
      <c r="I40" s="5">
        <v>13</v>
      </c>
      <c r="J40" s="107" t="s">
        <v>71</v>
      </c>
      <c r="K40" s="126">
        <v>5000</v>
      </c>
      <c r="L40" s="107"/>
      <c r="M40" s="107"/>
      <c r="N40" s="8"/>
      <c r="O40" s="15">
        <v>4</v>
      </c>
      <c r="P40" s="13">
        <v>4800</v>
      </c>
      <c r="Q40" s="13"/>
      <c r="R40" s="14">
        <f>P40</f>
        <v>4800</v>
      </c>
      <c r="T40" s="33"/>
      <c r="U40" s="48">
        <f>Z26</f>
        <v>19950</v>
      </c>
      <c r="V40" s="150"/>
    </row>
    <row r="41" spans="1:26" s="2" customFormat="1" ht="21" x14ac:dyDescent="0.25">
      <c r="A41" s="3">
        <v>6</v>
      </c>
      <c r="B41" s="23" t="s">
        <v>64</v>
      </c>
      <c r="C41" s="23"/>
      <c r="D41" s="23"/>
      <c r="E41" s="23"/>
      <c r="F41" s="101"/>
      <c r="G41" s="101"/>
      <c r="I41" s="5"/>
      <c r="J41" s="107" t="s">
        <v>76</v>
      </c>
      <c r="K41" s="107"/>
      <c r="L41" s="126">
        <v>5000</v>
      </c>
      <c r="M41" s="130"/>
      <c r="N41" s="8"/>
      <c r="O41" s="136">
        <v>11</v>
      </c>
      <c r="P41" s="137">
        <v>8000</v>
      </c>
      <c r="Q41" s="137"/>
      <c r="R41" s="14">
        <f>R40+P41-Q41</f>
        <v>12800</v>
      </c>
      <c r="T41" s="33"/>
      <c r="U41" s="48"/>
      <c r="V41" s="150"/>
      <c r="Z41" s="125">
        <f>15150+Z36</f>
        <v>15150</v>
      </c>
    </row>
    <row r="42" spans="1:26" s="2" customFormat="1" x14ac:dyDescent="0.25">
      <c r="A42" s="3"/>
      <c r="B42" s="23"/>
      <c r="C42" s="23"/>
      <c r="D42" s="23"/>
      <c r="E42" s="23"/>
      <c r="F42" s="101"/>
      <c r="G42" s="101"/>
      <c r="I42" s="5"/>
      <c r="J42" s="107" t="s">
        <v>98</v>
      </c>
      <c r="K42" s="107"/>
      <c r="L42" s="107"/>
      <c r="M42" s="107"/>
      <c r="N42" s="8"/>
      <c r="O42" s="132"/>
      <c r="P42" s="133"/>
      <c r="Q42" s="133"/>
      <c r="R42" s="14">
        <f t="shared" ref="R42:R43" si="3">R41+P42-Q42</f>
        <v>12800</v>
      </c>
      <c r="T42" s="53"/>
      <c r="U42" s="151"/>
      <c r="V42" s="152"/>
    </row>
    <row r="43" spans="1:26" s="2" customFormat="1" ht="20" thickBot="1" x14ac:dyDescent="0.3">
      <c r="A43" s="3"/>
      <c r="B43" s="23"/>
      <c r="C43" s="23"/>
      <c r="D43" s="23"/>
      <c r="E43" s="23"/>
      <c r="F43" s="101"/>
      <c r="G43" s="101"/>
      <c r="I43" s="5"/>
      <c r="J43" s="107"/>
      <c r="K43" s="107"/>
      <c r="L43" s="107"/>
      <c r="M43" s="107"/>
      <c r="N43" s="8"/>
      <c r="O43" s="134"/>
      <c r="P43" s="135"/>
      <c r="Q43" s="135"/>
      <c r="R43" s="21">
        <f t="shared" si="3"/>
        <v>12800</v>
      </c>
      <c r="T43" s="50" t="s">
        <v>42</v>
      </c>
      <c r="U43" s="68">
        <f>U40</f>
        <v>19950</v>
      </c>
      <c r="V43" s="152"/>
    </row>
    <row r="44" spans="1:26" s="2" customFormat="1" ht="20" thickBot="1" x14ac:dyDescent="0.3">
      <c r="A44" s="3">
        <v>7</v>
      </c>
      <c r="B44" s="23" t="s">
        <v>65</v>
      </c>
      <c r="C44" s="23"/>
      <c r="D44" s="97">
        <v>6500</v>
      </c>
      <c r="I44" s="5"/>
      <c r="J44" s="12"/>
      <c r="K44" s="12"/>
      <c r="L44" s="12"/>
      <c r="M44" s="12"/>
      <c r="N44" s="8"/>
      <c r="O44" s="12"/>
      <c r="P44" s="8"/>
      <c r="Q44" s="8"/>
      <c r="R44" s="12"/>
      <c r="T44" s="51" t="s">
        <v>43</v>
      </c>
      <c r="V44" s="153">
        <f>U38-U40</f>
        <v>36050</v>
      </c>
    </row>
    <row r="45" spans="1:26" s="2" customFormat="1" ht="20" thickBot="1" x14ac:dyDescent="0.3">
      <c r="A45" s="3"/>
      <c r="B45" s="23"/>
      <c r="C45" s="23"/>
      <c r="D45" s="23"/>
      <c r="E45" s="23"/>
      <c r="F45" s="101"/>
      <c r="G45" s="101"/>
      <c r="I45" s="5"/>
      <c r="J45" s="107"/>
      <c r="K45" s="107"/>
      <c r="L45" s="107"/>
      <c r="M45" s="107"/>
      <c r="N45" s="8"/>
      <c r="O45" s="82" t="s">
        <v>25</v>
      </c>
      <c r="P45" s="83"/>
      <c r="Q45" s="84"/>
      <c r="R45" s="85"/>
    </row>
    <row r="46" spans="1:26" s="2" customFormat="1" x14ac:dyDescent="0.25">
      <c r="A46" s="3"/>
      <c r="B46" s="23"/>
      <c r="C46" s="23"/>
      <c r="D46" s="23"/>
      <c r="E46" s="23"/>
      <c r="F46" s="101"/>
      <c r="G46" s="101"/>
      <c r="I46" s="5"/>
      <c r="J46" s="107"/>
      <c r="K46" s="107"/>
      <c r="L46" s="107"/>
      <c r="M46" s="107"/>
      <c r="N46" s="8"/>
      <c r="O46" s="9" t="s">
        <v>19</v>
      </c>
      <c r="P46" s="10" t="s">
        <v>14</v>
      </c>
      <c r="Q46" s="10" t="s">
        <v>15</v>
      </c>
      <c r="R46" s="11" t="s">
        <v>20</v>
      </c>
      <c r="T46" s="55" t="s">
        <v>44</v>
      </c>
      <c r="U46" s="56"/>
    </row>
    <row r="47" spans="1:26" s="2" customFormat="1" x14ac:dyDescent="0.25">
      <c r="A47" s="3">
        <v>8</v>
      </c>
      <c r="B47" s="23" t="s">
        <v>66</v>
      </c>
      <c r="C47" s="23"/>
      <c r="D47" s="97">
        <v>36000</v>
      </c>
      <c r="E47" s="23"/>
      <c r="F47" s="101"/>
      <c r="G47" s="101"/>
      <c r="I47" s="5"/>
      <c r="J47" s="107"/>
      <c r="K47" s="107"/>
      <c r="L47" s="107"/>
      <c r="M47" s="107"/>
      <c r="N47" s="8"/>
      <c r="O47" s="15"/>
      <c r="P47" s="13"/>
      <c r="Q47" s="13"/>
      <c r="R47" s="14">
        <f>P47</f>
        <v>0</v>
      </c>
      <c r="T47" s="57" t="s">
        <v>46</v>
      </c>
      <c r="U47" s="58">
        <v>100000</v>
      </c>
    </row>
    <row r="48" spans="1:26" s="2" customFormat="1" ht="20" thickBot="1" x14ac:dyDescent="0.3">
      <c r="A48" s="3"/>
      <c r="B48" s="23"/>
      <c r="C48" s="23"/>
      <c r="D48" s="23"/>
      <c r="E48" s="23"/>
      <c r="F48" s="101"/>
      <c r="G48" s="101"/>
      <c r="I48" s="5"/>
      <c r="J48" s="107"/>
      <c r="K48" s="107"/>
      <c r="L48" s="107"/>
      <c r="M48" s="107"/>
      <c r="N48" s="8"/>
      <c r="O48" s="138">
        <v>12</v>
      </c>
      <c r="P48" s="139"/>
      <c r="Q48" s="139">
        <v>650</v>
      </c>
      <c r="R48" s="140">
        <f>R47+P48-Q48</f>
        <v>-650</v>
      </c>
      <c r="T48" s="57"/>
      <c r="U48" s="59"/>
      <c r="W48" s="125">
        <f>U62-X62</f>
        <v>0</v>
      </c>
    </row>
    <row r="49" spans="1:25" s="2" customFormat="1" ht="20" thickBot="1" x14ac:dyDescent="0.3">
      <c r="A49" s="3" t="s">
        <v>16</v>
      </c>
      <c r="B49" s="23"/>
      <c r="C49" s="23"/>
      <c r="D49" s="23"/>
      <c r="E49" s="23"/>
      <c r="F49" s="101"/>
      <c r="G49" s="101"/>
      <c r="I49" s="5"/>
      <c r="J49" s="88" t="s">
        <v>5</v>
      </c>
      <c r="K49" s="89"/>
      <c r="L49" s="118"/>
      <c r="M49" s="119"/>
      <c r="N49" s="8"/>
      <c r="O49" s="138"/>
      <c r="P49" s="139"/>
      <c r="Q49" s="139"/>
      <c r="R49" s="140">
        <f t="shared" ref="R49:R50" si="4">R48+P49-Q49</f>
        <v>-650</v>
      </c>
      <c r="T49" s="60"/>
      <c r="U49" s="93"/>
    </row>
    <row r="50" spans="1:25" s="2" customFormat="1" ht="20" thickBot="1" x14ac:dyDescent="0.3">
      <c r="A50" s="3">
        <v>9</v>
      </c>
      <c r="B50" s="23" t="s">
        <v>67</v>
      </c>
      <c r="C50" s="23"/>
      <c r="D50" s="97">
        <v>11000</v>
      </c>
      <c r="E50" s="23"/>
      <c r="F50" s="101"/>
      <c r="G50" s="101"/>
      <c r="I50" s="5"/>
      <c r="J50" s="9" t="s">
        <v>19</v>
      </c>
      <c r="K50" s="10" t="s">
        <v>14</v>
      </c>
      <c r="L50" s="10" t="s">
        <v>15</v>
      </c>
      <c r="M50" s="11" t="s">
        <v>20</v>
      </c>
      <c r="N50" s="8"/>
      <c r="O50" s="141"/>
      <c r="P50" s="142"/>
      <c r="Q50" s="142"/>
      <c r="R50" s="143">
        <f t="shared" si="4"/>
        <v>-650</v>
      </c>
      <c r="T50" s="60"/>
      <c r="U50" s="58"/>
    </row>
    <row r="51" spans="1:25" s="2" customFormat="1" x14ac:dyDescent="0.25">
      <c r="A51" s="3"/>
      <c r="B51" s="23"/>
      <c r="C51" s="23"/>
      <c r="D51" s="23"/>
      <c r="E51" s="23"/>
      <c r="F51" s="101"/>
      <c r="G51" s="101"/>
      <c r="I51" s="5"/>
      <c r="J51" s="15"/>
      <c r="K51" s="13"/>
      <c r="L51" s="13"/>
      <c r="M51" s="14">
        <f>L51</f>
        <v>0</v>
      </c>
      <c r="T51" s="57"/>
      <c r="U51" s="61"/>
    </row>
    <row r="52" spans="1:25" s="2" customFormat="1" ht="20" thickBot="1" x14ac:dyDescent="0.3">
      <c r="A52" s="3"/>
      <c r="B52" s="23"/>
      <c r="C52" s="23"/>
      <c r="D52" s="23"/>
      <c r="E52" s="23"/>
      <c r="F52" s="101"/>
      <c r="G52" s="101"/>
      <c r="I52" s="5"/>
      <c r="J52" s="15">
        <v>3</v>
      </c>
      <c r="K52" s="13">
        <v>6000</v>
      </c>
      <c r="L52" s="13"/>
      <c r="M52" s="14">
        <f>M51+L52-K52</f>
        <v>-6000</v>
      </c>
      <c r="O52" s="94" t="s">
        <v>61</v>
      </c>
      <c r="P52" s="94"/>
      <c r="Q52" s="95"/>
      <c r="R52" s="95"/>
      <c r="T52" s="62" t="s">
        <v>45</v>
      </c>
      <c r="U52" s="72">
        <f>L6-L9-L12-L15-L18-L21+L26-L29+L32-L35-L38-L41</f>
        <v>55350</v>
      </c>
    </row>
    <row r="53" spans="1:25" s="2" customFormat="1" x14ac:dyDescent="0.25">
      <c r="A53" s="3">
        <v>10</v>
      </c>
      <c r="B53" s="23" t="s">
        <v>68</v>
      </c>
      <c r="C53" s="23"/>
      <c r="D53" s="23"/>
      <c r="E53" s="97">
        <v>6000</v>
      </c>
      <c r="F53" s="102"/>
      <c r="G53" s="102"/>
      <c r="I53" s="5"/>
      <c r="J53" s="16"/>
      <c r="K53" s="17"/>
      <c r="L53" s="17"/>
      <c r="M53" s="14">
        <f t="shared" ref="M53:M54" si="5">M52+L53-K53</f>
        <v>-6000</v>
      </c>
      <c r="O53" s="9" t="s">
        <v>19</v>
      </c>
      <c r="P53" s="10" t="s">
        <v>14</v>
      </c>
      <c r="Q53" s="10" t="s">
        <v>15</v>
      </c>
      <c r="R53" s="11" t="s">
        <v>20</v>
      </c>
    </row>
    <row r="54" spans="1:25" s="2" customFormat="1" ht="20" thickBot="1" x14ac:dyDescent="0.3">
      <c r="A54" s="3"/>
      <c r="B54" s="23"/>
      <c r="C54" s="23"/>
      <c r="D54" s="23"/>
      <c r="E54" s="23"/>
      <c r="F54" s="101"/>
      <c r="G54" s="101"/>
      <c r="I54" s="5"/>
      <c r="J54" s="18"/>
      <c r="K54" s="19"/>
      <c r="L54" s="19"/>
      <c r="M54" s="21">
        <f t="shared" si="5"/>
        <v>-6000</v>
      </c>
      <c r="O54" s="136"/>
      <c r="P54" s="137"/>
      <c r="Q54" s="137"/>
      <c r="R54" s="144">
        <f>P54</f>
        <v>0</v>
      </c>
    </row>
    <row r="55" spans="1:25" s="2" customFormat="1" x14ac:dyDescent="0.25">
      <c r="A55" s="3"/>
      <c r="B55" s="23"/>
      <c r="C55" s="23"/>
      <c r="D55" s="23"/>
      <c r="E55" s="23"/>
      <c r="F55" s="101"/>
      <c r="G55" s="101"/>
      <c r="I55" s="5"/>
      <c r="J55" s="107"/>
      <c r="K55" s="107"/>
      <c r="L55" s="107"/>
      <c r="M55" s="107"/>
      <c r="N55"/>
      <c r="O55" s="136">
        <v>7</v>
      </c>
      <c r="P55" s="137"/>
      <c r="Q55" s="137">
        <v>6500</v>
      </c>
      <c r="R55" s="144">
        <f>R54+P55-Q55</f>
        <v>-6500</v>
      </c>
      <c r="T55" s="44" t="s">
        <v>0</v>
      </c>
      <c r="U55" s="45"/>
      <c r="V55" s="45"/>
      <c r="W55" s="45"/>
      <c r="X55" s="45"/>
      <c r="Y55" s="63"/>
    </row>
    <row r="56" spans="1:25" s="2" customFormat="1" ht="20" thickBot="1" x14ac:dyDescent="0.3">
      <c r="A56" s="3">
        <v>11</v>
      </c>
      <c r="B56" s="23" t="s">
        <v>69</v>
      </c>
      <c r="C56" s="23"/>
      <c r="D56" s="97">
        <v>8000</v>
      </c>
      <c r="E56" s="23"/>
      <c r="F56" s="101"/>
      <c r="G56" s="101"/>
      <c r="I56" s="5"/>
      <c r="J56" s="107"/>
      <c r="K56" s="107"/>
      <c r="L56" s="107"/>
      <c r="M56" s="107"/>
      <c r="N56"/>
      <c r="O56" s="136"/>
      <c r="P56" s="137"/>
      <c r="Q56" s="137"/>
      <c r="R56" s="144">
        <f>R55+P56-Q56</f>
        <v>-6500</v>
      </c>
      <c r="T56" s="64" t="s">
        <v>47</v>
      </c>
      <c r="U56" s="65"/>
      <c r="V56" s="66"/>
      <c r="W56" s="66" t="s">
        <v>48</v>
      </c>
      <c r="X56" s="47"/>
      <c r="Y56" s="67"/>
    </row>
    <row r="57" spans="1:25" s="2" customFormat="1" ht="20" thickBot="1" x14ac:dyDescent="0.3">
      <c r="A57" s="3"/>
      <c r="B57" s="23"/>
      <c r="C57" s="23"/>
      <c r="D57" s="23"/>
      <c r="E57" s="23"/>
      <c r="F57" s="101"/>
      <c r="G57" s="101"/>
      <c r="I57" s="5"/>
      <c r="J57" s="86" t="s">
        <v>2</v>
      </c>
      <c r="K57" s="87"/>
      <c r="L57" s="120"/>
      <c r="M57" s="121"/>
      <c r="N57"/>
      <c r="O57" s="145"/>
      <c r="P57" s="146"/>
      <c r="Q57" s="146"/>
      <c r="R57" s="147">
        <f>R56+P57-Q57</f>
        <v>-6500</v>
      </c>
      <c r="T57" s="53" t="s">
        <v>106</v>
      </c>
      <c r="U57" s="49">
        <f>D29</f>
        <v>5000</v>
      </c>
      <c r="V57" s="48"/>
      <c r="W57" s="71" t="s">
        <v>49</v>
      </c>
      <c r="X57" s="49">
        <v>16000</v>
      </c>
      <c r="Y57" s="67"/>
    </row>
    <row r="58" spans="1:25" s="2" customFormat="1" x14ac:dyDescent="0.25">
      <c r="A58" s="3"/>
      <c r="B58" s="23"/>
      <c r="C58" s="23"/>
      <c r="D58" s="23"/>
      <c r="E58" s="23"/>
      <c r="F58" s="101"/>
      <c r="G58" s="101"/>
      <c r="I58" s="5"/>
      <c r="J58" s="9" t="s">
        <v>19</v>
      </c>
      <c r="K58" s="10" t="s">
        <v>14</v>
      </c>
      <c r="L58" s="10" t="s">
        <v>15</v>
      </c>
      <c r="M58" s="11" t="s">
        <v>20</v>
      </c>
      <c r="N58"/>
      <c r="O58"/>
      <c r="P58"/>
      <c r="Q58"/>
      <c r="R58"/>
      <c r="T58" s="53" t="s">
        <v>107</v>
      </c>
      <c r="U58" s="49">
        <f>D32</f>
        <v>6000</v>
      </c>
      <c r="V58" s="48"/>
      <c r="W58" s="48" t="s">
        <v>21</v>
      </c>
      <c r="X58" s="48">
        <f>100000-5000</f>
        <v>95000</v>
      </c>
      <c r="Y58" s="67"/>
    </row>
    <row r="59" spans="1:25" s="2" customFormat="1" x14ac:dyDescent="0.25">
      <c r="A59" s="3">
        <v>12</v>
      </c>
      <c r="B59" s="100" t="s">
        <v>70</v>
      </c>
      <c r="C59" s="24"/>
      <c r="D59" s="100">
        <v>650</v>
      </c>
      <c r="E59" s="24"/>
      <c r="F59" s="103"/>
      <c r="G59" s="103"/>
      <c r="I59" s="5"/>
      <c r="J59" s="15"/>
      <c r="K59" s="13"/>
      <c r="L59" s="13"/>
      <c r="M59" s="14">
        <f>L59</f>
        <v>0</v>
      </c>
      <c r="N59"/>
      <c r="O59"/>
      <c r="P59"/>
      <c r="Q59"/>
      <c r="R59"/>
      <c r="T59" s="53" t="s">
        <v>108</v>
      </c>
      <c r="U59" s="49">
        <v>100000</v>
      </c>
      <c r="V59" s="48"/>
      <c r="W59" s="48"/>
      <c r="X59" s="47"/>
      <c r="Y59" s="67"/>
    </row>
    <row r="60" spans="1:25" s="2" customFormat="1" x14ac:dyDescent="0.25">
      <c r="A60" s="3"/>
      <c r="B60" s="23"/>
      <c r="C60" s="23"/>
      <c r="D60" s="23"/>
      <c r="E60" s="23"/>
      <c r="F60" s="101"/>
      <c r="G60" s="101"/>
      <c r="I60" s="5"/>
      <c r="J60" s="15">
        <v>9</v>
      </c>
      <c r="K60" s="13"/>
      <c r="L60" s="13">
        <v>11000</v>
      </c>
      <c r="M60" s="14">
        <f>M59+L60-K60</f>
        <v>11000</v>
      </c>
      <c r="N60"/>
      <c r="O60"/>
      <c r="P60"/>
      <c r="Q60"/>
      <c r="R60"/>
      <c r="T60" s="53"/>
      <c r="U60" s="49"/>
      <c r="V60" s="48"/>
      <c r="W60" s="48"/>
      <c r="X60" s="48"/>
      <c r="Y60" s="67"/>
    </row>
    <row r="61" spans="1:25" s="2" customFormat="1" x14ac:dyDescent="0.25">
      <c r="A61" s="3"/>
      <c r="B61" s="23"/>
      <c r="C61" s="23"/>
      <c r="D61" s="23"/>
      <c r="E61" s="23"/>
      <c r="F61" s="101"/>
      <c r="G61" s="101"/>
      <c r="I61" s="5"/>
      <c r="J61" s="138">
        <v>10</v>
      </c>
      <c r="K61" s="139">
        <v>6000</v>
      </c>
      <c r="L61" s="139"/>
      <c r="M61" s="14">
        <f t="shared" ref="M61:M62" si="6">M60+L61-K61</f>
        <v>5000</v>
      </c>
      <c r="N61"/>
      <c r="O61"/>
      <c r="P61"/>
      <c r="Q61"/>
      <c r="R61"/>
      <c r="T61" s="53"/>
      <c r="U61" s="43"/>
      <c r="V61" s="48"/>
      <c r="W61" s="71" t="s">
        <v>45</v>
      </c>
      <c r="X61" s="73"/>
      <c r="Y61" s="67"/>
    </row>
    <row r="62" spans="1:25" s="2" customFormat="1" ht="20" thickBot="1" x14ac:dyDescent="0.3">
      <c r="A62" s="3">
        <v>13</v>
      </c>
      <c r="B62" s="23" t="s">
        <v>71</v>
      </c>
      <c r="C62" s="23"/>
      <c r="D62" s="97">
        <v>5000</v>
      </c>
      <c r="E62" s="23"/>
      <c r="F62" s="101"/>
      <c r="G62" s="101"/>
      <c r="I62" s="5"/>
      <c r="J62" s="141"/>
      <c r="K62" s="142"/>
      <c r="L62" s="142"/>
      <c r="M62" s="21">
        <f t="shared" si="6"/>
        <v>5000</v>
      </c>
      <c r="N62"/>
      <c r="O62"/>
      <c r="P62"/>
      <c r="Q62"/>
      <c r="R62"/>
      <c r="T62" s="70" t="s">
        <v>50</v>
      </c>
      <c r="U62" s="52">
        <f>SUM(U57:U61)</f>
        <v>111000</v>
      </c>
      <c r="V62" s="68"/>
      <c r="W62" s="68"/>
      <c r="X62" s="52">
        <f>X57+X58</f>
        <v>111000</v>
      </c>
      <c r="Y62" s="69"/>
    </row>
    <row r="63" spans="1:25" s="2" customFormat="1" x14ac:dyDescent="0.25">
      <c r="A63" s="3"/>
      <c r="B63" s="23"/>
      <c r="C63" s="23"/>
      <c r="D63" s="23"/>
      <c r="E63" s="23"/>
      <c r="F63" s="101"/>
      <c r="G63" s="101"/>
      <c r="I63" s="5"/>
      <c r="J63" s="107"/>
      <c r="K63" s="107"/>
      <c r="L63" s="107"/>
      <c r="M63" s="107"/>
      <c r="N63"/>
      <c r="O63"/>
      <c r="P63"/>
      <c r="Q63"/>
      <c r="R63"/>
    </row>
    <row r="64" spans="1:25" x14ac:dyDescent="0.25">
      <c r="A64" s="3"/>
      <c r="B64" s="23" t="s">
        <v>72</v>
      </c>
      <c r="C64" s="23"/>
      <c r="D64" s="97">
        <f>SUM(D26:D62)</f>
        <v>274650</v>
      </c>
      <c r="E64" s="97">
        <f>SUM(E53)</f>
        <v>6000</v>
      </c>
      <c r="F64" s="102"/>
      <c r="G64" s="102"/>
      <c r="H64" s="2"/>
      <c r="I64" s="5"/>
      <c r="S64" s="2"/>
      <c r="T64" s="2"/>
      <c r="U64" s="2"/>
      <c r="V64" s="2" t="s">
        <v>51</v>
      </c>
      <c r="W64" s="2"/>
      <c r="X64" s="2"/>
      <c r="Y64" s="2"/>
    </row>
    <row r="65" spans="8:25" x14ac:dyDescent="0.25">
      <c r="H65" s="2"/>
      <c r="I65" s="5"/>
      <c r="S65" s="2"/>
      <c r="T65" s="2"/>
      <c r="U65" s="2"/>
      <c r="V65" s="2" t="s">
        <v>52</v>
      </c>
      <c r="W65" s="2"/>
      <c r="X65" s="2"/>
      <c r="Y65" s="2"/>
    </row>
    <row r="66" spans="8:25" ht="20" thickBot="1" x14ac:dyDescent="0.3">
      <c r="H66" s="2"/>
      <c r="I66" s="5"/>
      <c r="S66" s="2"/>
      <c r="T66" s="2"/>
      <c r="U66" s="2"/>
      <c r="V66" s="2" t="s">
        <v>53</v>
      </c>
      <c r="W66" s="2"/>
      <c r="X66" s="2"/>
      <c r="Y66" s="2"/>
    </row>
    <row r="67" spans="8:25" ht="20" thickBot="1" x14ac:dyDescent="0.3">
      <c r="H67" s="2"/>
      <c r="I67" s="5"/>
      <c r="J67" s="76" t="s">
        <v>3</v>
      </c>
      <c r="K67" s="77"/>
      <c r="L67" s="109"/>
      <c r="M67" s="115"/>
      <c r="S67" s="2"/>
      <c r="T67" s="2"/>
      <c r="U67" s="2"/>
      <c r="V67" s="2"/>
      <c r="W67" s="2"/>
      <c r="X67" s="2"/>
      <c r="Y67" s="2"/>
    </row>
    <row r="68" spans="8:25" x14ac:dyDescent="0.25">
      <c r="J68" s="9" t="s">
        <v>19</v>
      </c>
      <c r="K68" s="10" t="s">
        <v>14</v>
      </c>
      <c r="L68" s="10" t="s">
        <v>15</v>
      </c>
      <c r="M68" s="11" t="s">
        <v>20</v>
      </c>
      <c r="S68" s="2"/>
      <c r="T68" s="2"/>
      <c r="U68" s="2"/>
      <c r="V68" s="2"/>
      <c r="W68" s="2"/>
      <c r="X68" s="2"/>
      <c r="Y68" s="2"/>
    </row>
    <row r="69" spans="8:25" x14ac:dyDescent="0.25">
      <c r="J69" s="15">
        <v>10</v>
      </c>
      <c r="K69" s="13">
        <v>6000</v>
      </c>
      <c r="L69" s="13"/>
      <c r="M69" s="14">
        <f>K69</f>
        <v>6000</v>
      </c>
      <c r="S69" s="2"/>
      <c r="T69" s="2"/>
      <c r="U69" s="2"/>
      <c r="V69" s="2"/>
      <c r="W69" s="2"/>
      <c r="X69" s="2"/>
      <c r="Y69" s="2"/>
    </row>
    <row r="70" spans="8:25" x14ac:dyDescent="0.25">
      <c r="J70" s="15">
        <v>10</v>
      </c>
      <c r="K70" s="13">
        <v>5000</v>
      </c>
      <c r="L70" s="13"/>
      <c r="M70" s="14">
        <f>M69+K70-L70</f>
        <v>11000</v>
      </c>
      <c r="S70" s="2"/>
      <c r="T70" s="2"/>
      <c r="U70" s="2"/>
      <c r="V70" s="2"/>
      <c r="W70" s="2"/>
      <c r="X70" s="2"/>
      <c r="Y70" s="2"/>
    </row>
    <row r="71" spans="8:25" x14ac:dyDescent="0.25">
      <c r="J71" s="16"/>
      <c r="K71" s="17"/>
      <c r="L71" s="17"/>
      <c r="M71" s="14">
        <f t="shared" ref="M71:M72" si="7">M70+K71-L71</f>
        <v>11000</v>
      </c>
      <c r="S71" s="2"/>
      <c r="T71" s="2"/>
      <c r="U71" s="2"/>
      <c r="V71" s="2"/>
      <c r="W71" s="2"/>
      <c r="X71" s="2"/>
      <c r="Y71" s="2"/>
    </row>
    <row r="72" spans="8:25" ht="20" thickBot="1" x14ac:dyDescent="0.3">
      <c r="J72" s="18"/>
      <c r="K72" s="19"/>
      <c r="L72" s="19"/>
      <c r="M72" s="21">
        <f t="shared" si="7"/>
        <v>11000</v>
      </c>
      <c r="S72" s="2"/>
      <c r="T72" s="2"/>
      <c r="U72" s="2"/>
      <c r="V72" s="2"/>
      <c r="W72" s="2"/>
      <c r="X72" s="2"/>
      <c r="Y72" s="2"/>
    </row>
    <row r="73" spans="8:25" x14ac:dyDescent="0.25">
      <c r="S73" s="2"/>
      <c r="T73" s="2"/>
      <c r="U73" s="2"/>
      <c r="V73" s="2"/>
      <c r="W73" s="2"/>
      <c r="X73" s="2"/>
      <c r="Y73" s="2"/>
    </row>
    <row r="74" spans="8:25" x14ac:dyDescent="0.25">
      <c r="S74" s="2"/>
      <c r="T74" s="2"/>
      <c r="U74" s="2"/>
      <c r="V74" s="2"/>
      <c r="W74" s="2"/>
      <c r="X74" s="2"/>
      <c r="Y74" s="2"/>
    </row>
    <row r="75" spans="8:25" x14ac:dyDescent="0.25">
      <c r="S75" s="2"/>
      <c r="T75" s="2"/>
      <c r="U75" s="2"/>
      <c r="V75" s="2"/>
      <c r="W75" s="2"/>
      <c r="X75" s="2"/>
      <c r="Y75" s="2"/>
    </row>
    <row r="76" spans="8:25" ht="20" thickBot="1" x14ac:dyDescent="0.3">
      <c r="S76" s="2"/>
      <c r="T76" s="2"/>
      <c r="U76" s="2"/>
      <c r="V76" s="2"/>
      <c r="W76" s="2"/>
      <c r="X76" s="2"/>
      <c r="Y76" s="2"/>
    </row>
    <row r="77" spans="8:25" ht="20" thickBot="1" x14ac:dyDescent="0.3">
      <c r="J77" s="80" t="s">
        <v>23</v>
      </c>
      <c r="K77" s="81"/>
      <c r="L77" s="116"/>
      <c r="M77" s="117"/>
      <c r="S77" s="2"/>
      <c r="T77" s="2"/>
      <c r="U77" s="2"/>
      <c r="V77" s="2"/>
      <c r="W77" s="2"/>
      <c r="X77" s="2"/>
      <c r="Y77" s="2"/>
    </row>
    <row r="78" spans="8:25" x14ac:dyDescent="0.25">
      <c r="J78" s="9" t="s">
        <v>19</v>
      </c>
      <c r="K78" s="10" t="s">
        <v>14</v>
      </c>
      <c r="L78" s="10" t="s">
        <v>15</v>
      </c>
      <c r="M78" s="11" t="s">
        <v>20</v>
      </c>
      <c r="S78" s="2"/>
      <c r="T78" s="2"/>
      <c r="U78" s="2"/>
      <c r="V78" s="2"/>
      <c r="W78" s="2"/>
      <c r="X78" s="2"/>
      <c r="Y78" s="2"/>
    </row>
    <row r="79" spans="8:25" x14ac:dyDescent="0.25">
      <c r="J79" s="15"/>
      <c r="K79" s="13"/>
      <c r="L79" s="13"/>
      <c r="M79" s="14">
        <f>K79</f>
        <v>0</v>
      </c>
      <c r="S79" s="2"/>
      <c r="T79" s="2"/>
      <c r="U79" s="2"/>
      <c r="V79" s="2"/>
      <c r="W79" s="2"/>
      <c r="X79" s="2"/>
      <c r="Y79" s="2"/>
    </row>
    <row r="80" spans="8:25" x14ac:dyDescent="0.25">
      <c r="J80" s="138">
        <v>13</v>
      </c>
      <c r="K80" s="17"/>
      <c r="L80" s="137">
        <v>5000</v>
      </c>
      <c r="M80" s="14">
        <f>M79+K80-L80</f>
        <v>-5000</v>
      </c>
      <c r="S80" s="2"/>
      <c r="T80" s="2"/>
      <c r="U80" s="2"/>
      <c r="V80" s="2"/>
      <c r="W80" s="2"/>
      <c r="X80" s="2"/>
      <c r="Y80" s="2"/>
    </row>
    <row r="81" spans="10:13" x14ac:dyDescent="0.25">
      <c r="J81" s="16"/>
      <c r="K81" s="17"/>
      <c r="L81" s="17"/>
      <c r="M81" s="14">
        <f t="shared" ref="M81:M82" si="8">M80+K81-L81</f>
        <v>-5000</v>
      </c>
    </row>
    <row r="82" spans="10:13" ht="20" thickBot="1" x14ac:dyDescent="0.3">
      <c r="J82" s="18"/>
      <c r="K82" s="19"/>
      <c r="L82" s="19"/>
      <c r="M82" s="21">
        <f t="shared" si="8"/>
        <v>-5000</v>
      </c>
    </row>
  </sheetData>
  <mergeCells count="4">
    <mergeCell ref="B9:H9"/>
    <mergeCell ref="B11:H11"/>
    <mergeCell ref="B15:H15"/>
    <mergeCell ref="B17:H17"/>
  </mergeCells>
  <pageMargins left="0.2" right="0.2" top="0.5" bottom="0.25" header="0.3" footer="0.3"/>
  <pageSetup scale="82" orientation="portrait" r:id="rId1"/>
  <rowBreaks count="1" manualBreakCount="1">
    <brk id="45" max="29" man="1"/>
  </rowBreaks>
  <colBreaks count="2" manualBreakCount="2">
    <brk id="7" max="89" man="1"/>
    <brk id="14" max="8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Acctg Problem</vt:lpstr>
      <vt:lpstr>'3 Acctg Problem'!_Hlk13337144</vt:lpstr>
      <vt:lpstr>'3 Acctg Problem'!Print_Area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baker</dc:creator>
  <cp:lastModifiedBy>Microsoft Office User</cp:lastModifiedBy>
  <cp:lastPrinted>2019-08-12T14:53:13Z</cp:lastPrinted>
  <dcterms:created xsi:type="dcterms:W3CDTF">2019-08-03T03:37:06Z</dcterms:created>
  <dcterms:modified xsi:type="dcterms:W3CDTF">2022-03-15T14:28:00Z</dcterms:modified>
</cp:coreProperties>
</file>