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VIN\Desktop\New folder (3)\"/>
    </mc:Choice>
  </mc:AlternateContent>
  <bookViews>
    <workbookView xWindow="0" yWindow="0" windowWidth="15705" windowHeight="8115"/>
  </bookViews>
  <sheets>
    <sheet name="Journals" sheetId="1" r:id="rId1"/>
    <sheet name="Income stmt" sheetId="2" r:id="rId2"/>
    <sheet name="Bal sheet" sheetId="3" r:id="rId3"/>
    <sheet name="Stmt of Equity" sheetId="4" r:id="rId4"/>
    <sheet name="cashflow stm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C22" i="5"/>
  <c r="B21" i="5"/>
  <c r="A21" i="5"/>
  <c r="B14" i="5"/>
  <c r="C16" i="5" s="1"/>
  <c r="B15" i="5"/>
  <c r="B20" i="5"/>
  <c r="A8" i="4"/>
  <c r="C5" i="2"/>
  <c r="B6" i="3"/>
  <c r="C30" i="1"/>
  <c r="D31" i="1" s="1"/>
  <c r="B16" i="2"/>
  <c r="C33" i="1"/>
  <c r="B11" i="2" s="1"/>
  <c r="B13" i="2"/>
  <c r="A13" i="2"/>
  <c r="B8" i="3"/>
  <c r="A8" i="3"/>
  <c r="C10" i="1"/>
  <c r="D11" i="1"/>
  <c r="C9" i="1"/>
  <c r="B7" i="2" s="1"/>
  <c r="B10" i="3"/>
  <c r="B9" i="3"/>
  <c r="B14" i="2"/>
  <c r="A9" i="3"/>
  <c r="B7" i="3"/>
  <c r="A7" i="3"/>
  <c r="B13" i="3"/>
  <c r="A13" i="3"/>
  <c r="A6" i="3"/>
  <c r="B4" i="3"/>
  <c r="A4" i="3"/>
  <c r="B17" i="3"/>
  <c r="B7" i="4" s="1"/>
  <c r="A17" i="3"/>
  <c r="A7" i="4" s="1"/>
  <c r="A17" i="2"/>
  <c r="A16" i="2"/>
  <c r="B12" i="2"/>
  <c r="B15" i="2"/>
  <c r="A15" i="2"/>
  <c r="A12" i="2"/>
  <c r="A11" i="2"/>
  <c r="A10" i="2"/>
  <c r="A9" i="2"/>
  <c r="B8" i="2"/>
  <c r="A8" i="2"/>
  <c r="A7" i="2"/>
  <c r="C57" i="1"/>
  <c r="D58" i="1" s="1"/>
  <c r="C20" i="1"/>
  <c r="D21" i="1" s="1"/>
  <c r="C48" i="1"/>
  <c r="D49" i="1" s="1"/>
  <c r="C26" i="1"/>
  <c r="B9" i="2" l="1"/>
  <c r="B17" i="2"/>
  <c r="B10" i="2"/>
  <c r="C17" i="2" s="1"/>
  <c r="C18" i="2" s="1"/>
  <c r="D34" i="1"/>
  <c r="B5" i="3" s="1"/>
  <c r="C5" i="5" l="1"/>
  <c r="D25" i="5" s="1"/>
  <c r="B8" i="4"/>
  <c r="C9" i="4" s="1"/>
  <c r="C11" i="3"/>
  <c r="C19" i="3"/>
  <c r="C20" i="3" s="1"/>
</calcChain>
</file>

<file path=xl/sharedStrings.xml><?xml version="1.0" encoding="utf-8"?>
<sst xmlns="http://schemas.openxmlformats.org/spreadsheetml/2006/main" count="83" uniqueCount="55">
  <si>
    <t>Cash</t>
  </si>
  <si>
    <t>Ordinary shares (1000 outstanding)</t>
  </si>
  <si>
    <t>Debit</t>
  </si>
  <si>
    <t>Credit</t>
  </si>
  <si>
    <t>Equipment</t>
  </si>
  <si>
    <t>Business liability insurance expense</t>
  </si>
  <si>
    <t>Snowmobiles</t>
  </si>
  <si>
    <t>Note payable (High Mesa Co.)</t>
  </si>
  <si>
    <t>Payment (Subcontracted tour guides)</t>
  </si>
  <si>
    <t>Tours</t>
  </si>
  <si>
    <t>Prepaid expenses</t>
  </si>
  <si>
    <t>Tour income</t>
  </si>
  <si>
    <t>Salary expenses (Hopkins) Monthly</t>
  </si>
  <si>
    <t>Rental expense</t>
  </si>
  <si>
    <t>Banks</t>
  </si>
  <si>
    <t>Expenditures</t>
  </si>
  <si>
    <t>Partnership interest expense</t>
  </si>
  <si>
    <t>Advertisement expense</t>
  </si>
  <si>
    <t>Interest expense</t>
  </si>
  <si>
    <t>Sales</t>
  </si>
  <si>
    <t>Supplies</t>
  </si>
  <si>
    <t xml:space="preserve">Cash </t>
  </si>
  <si>
    <t>Closing inventory</t>
  </si>
  <si>
    <t>Income ststement</t>
  </si>
  <si>
    <t>For the year ended 31 Dec 2019</t>
  </si>
  <si>
    <t>Expenses</t>
  </si>
  <si>
    <t>Preliminary expenses</t>
  </si>
  <si>
    <t xml:space="preserve">ATV Rentals expense </t>
  </si>
  <si>
    <t>Retail Provisions Assets</t>
  </si>
  <si>
    <t>Net Profit</t>
  </si>
  <si>
    <t>Assets</t>
  </si>
  <si>
    <t>Liabilities</t>
  </si>
  <si>
    <t>Equity</t>
  </si>
  <si>
    <t>Net profit</t>
  </si>
  <si>
    <t>Total equity</t>
  </si>
  <si>
    <t>Provisions expenses</t>
  </si>
  <si>
    <t>Total equity and liabilities</t>
  </si>
  <si>
    <t>Prepaid expense</t>
  </si>
  <si>
    <t>A statement of owner’s equity</t>
  </si>
  <si>
    <t>Balance brought down</t>
  </si>
  <si>
    <t>Balance carried down</t>
  </si>
  <si>
    <t>A statement of Cashflow</t>
  </si>
  <si>
    <t>Bal b/f</t>
  </si>
  <si>
    <t>Cash from operating activities</t>
  </si>
  <si>
    <t>Cash from investing activities</t>
  </si>
  <si>
    <t>Cash from financing activities</t>
  </si>
  <si>
    <t>Allortment of shares</t>
  </si>
  <si>
    <t>Purchase of Equipment</t>
  </si>
  <si>
    <t>Purchase of snowmobiles</t>
  </si>
  <si>
    <t>Total funds from financing activities</t>
  </si>
  <si>
    <t>Changes in cashflow</t>
  </si>
  <si>
    <t>Recurrent expenditure</t>
  </si>
  <si>
    <t>Bal c/f</t>
  </si>
  <si>
    <t>Colorado &amp; Utah Canyons Tour Company</t>
  </si>
  <si>
    <t>A 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</si>
</sst>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F3" sqref="F3"/>
    </sheetView>
  </sheetViews>
  <sheetFormatPr defaultRowHeight="15" x14ac:dyDescent="0.25"/>
  <cols>
    <col min="2" max="2" width="33.140625" customWidth="1"/>
    <col min="3" max="3" width="11.7109375" customWidth="1"/>
  </cols>
  <sheetData>
    <row r="1" spans="1:4" x14ac:dyDescent="0.25">
      <c r="B1" s="5" t="s">
        <v>53</v>
      </c>
    </row>
    <row r="2" spans="1:4" x14ac:dyDescent="0.25">
      <c r="C2" t="s">
        <v>2</v>
      </c>
      <c r="D2" t="s">
        <v>3</v>
      </c>
    </row>
    <row r="3" spans="1:4" x14ac:dyDescent="0.25">
      <c r="A3" s="1">
        <v>43466</v>
      </c>
      <c r="B3" t="s">
        <v>0</v>
      </c>
      <c r="C3">
        <v>60000</v>
      </c>
    </row>
    <row r="4" spans="1:4" x14ac:dyDescent="0.25">
      <c r="B4" t="s">
        <v>1</v>
      </c>
      <c r="D4">
        <v>60000</v>
      </c>
    </row>
    <row r="6" spans="1:4" x14ac:dyDescent="0.25">
      <c r="A6" s="1">
        <v>43467</v>
      </c>
      <c r="B6" t="s">
        <v>4</v>
      </c>
      <c r="C6">
        <v>22000</v>
      </c>
    </row>
    <row r="7" spans="1:4" x14ac:dyDescent="0.25">
      <c r="B7" t="s">
        <v>0</v>
      </c>
      <c r="D7">
        <v>22000</v>
      </c>
    </row>
    <row r="9" spans="1:4" x14ac:dyDescent="0.25">
      <c r="A9" s="1">
        <v>43467</v>
      </c>
      <c r="B9" t="s">
        <v>5</v>
      </c>
      <c r="C9">
        <f>9000*12/18</f>
        <v>6000</v>
      </c>
    </row>
    <row r="10" spans="1:4" x14ac:dyDescent="0.25">
      <c r="A10" s="1"/>
      <c r="B10" t="s">
        <v>37</v>
      </c>
      <c r="C10">
        <f>9000*6/18</f>
        <v>3000</v>
      </c>
    </row>
    <row r="11" spans="1:4" x14ac:dyDescent="0.25">
      <c r="B11" t="s">
        <v>0</v>
      </c>
      <c r="D11">
        <f>9000</f>
        <v>9000</v>
      </c>
    </row>
    <row r="13" spans="1:4" x14ac:dyDescent="0.25">
      <c r="A13" s="1">
        <v>43467</v>
      </c>
      <c r="B13" t="s">
        <v>26</v>
      </c>
      <c r="C13">
        <v>2000</v>
      </c>
    </row>
    <row r="14" spans="1:4" x14ac:dyDescent="0.25">
      <c r="B14" t="s">
        <v>0</v>
      </c>
      <c r="D14">
        <v>2000</v>
      </c>
    </row>
    <row r="16" spans="1:4" x14ac:dyDescent="0.25">
      <c r="A16" s="1">
        <v>43497</v>
      </c>
      <c r="B16" t="s">
        <v>6</v>
      </c>
      <c r="C16">
        <v>50000</v>
      </c>
    </row>
    <row r="17" spans="1:4" x14ac:dyDescent="0.25">
      <c r="B17" t="s">
        <v>7</v>
      </c>
      <c r="D17">
        <v>30000</v>
      </c>
    </row>
    <row r="18" spans="1:4" x14ac:dyDescent="0.25">
      <c r="B18" t="s">
        <v>0</v>
      </c>
      <c r="D18">
        <v>20000</v>
      </c>
    </row>
    <row r="20" spans="1:4" x14ac:dyDescent="0.25">
      <c r="A20" s="1">
        <v>43497</v>
      </c>
      <c r="B20" t="s">
        <v>18</v>
      </c>
      <c r="C20">
        <f>0.04*30000*11/12</f>
        <v>1100</v>
      </c>
    </row>
    <row r="21" spans="1:4" x14ac:dyDescent="0.25">
      <c r="B21" t="s">
        <v>0</v>
      </c>
      <c r="D21">
        <f>C20</f>
        <v>1100</v>
      </c>
    </row>
    <row r="23" spans="1:4" x14ac:dyDescent="0.25">
      <c r="A23" s="1">
        <v>43497</v>
      </c>
      <c r="B23" t="s">
        <v>8</v>
      </c>
      <c r="C23">
        <v>52000</v>
      </c>
    </row>
    <row r="24" spans="1:4" x14ac:dyDescent="0.25">
      <c r="B24" t="s">
        <v>0</v>
      </c>
      <c r="D24">
        <v>52000</v>
      </c>
    </row>
    <row r="26" spans="1:4" x14ac:dyDescent="0.25">
      <c r="A26" s="1">
        <v>43497</v>
      </c>
      <c r="B26" t="s">
        <v>0</v>
      </c>
      <c r="C26">
        <f>165600-C27</f>
        <v>162000</v>
      </c>
    </row>
    <row r="27" spans="1:4" x14ac:dyDescent="0.25">
      <c r="B27" t="s">
        <v>10</v>
      </c>
      <c r="C27">
        <v>3600</v>
      </c>
    </row>
    <row r="28" spans="1:4" x14ac:dyDescent="0.25">
      <c r="B28" t="s">
        <v>9</v>
      </c>
      <c r="D28">
        <v>165600</v>
      </c>
    </row>
    <row r="30" spans="1:4" x14ac:dyDescent="0.25">
      <c r="A30" s="1">
        <v>43497</v>
      </c>
      <c r="B30" t="s">
        <v>12</v>
      </c>
      <c r="C30">
        <f>12*3000</f>
        <v>36000</v>
      </c>
    </row>
    <row r="31" spans="1:4" x14ac:dyDescent="0.25">
      <c r="B31" t="s">
        <v>0</v>
      </c>
      <c r="D31">
        <f>C30</f>
        <v>36000</v>
      </c>
    </row>
    <row r="33" spans="1:4" x14ac:dyDescent="0.25">
      <c r="A33" s="1">
        <v>43497</v>
      </c>
      <c r="B33" t="s">
        <v>13</v>
      </c>
      <c r="C33">
        <f>1500*11</f>
        <v>16500</v>
      </c>
    </row>
    <row r="34" spans="1:4" x14ac:dyDescent="0.25">
      <c r="B34" t="s">
        <v>0</v>
      </c>
      <c r="D34">
        <f>C33</f>
        <v>16500</v>
      </c>
    </row>
    <row r="36" spans="1:4" x14ac:dyDescent="0.25">
      <c r="A36" s="1">
        <v>43497</v>
      </c>
      <c r="B36" t="s">
        <v>27</v>
      </c>
      <c r="C36">
        <v>19800</v>
      </c>
    </row>
    <row r="37" spans="1:4" x14ac:dyDescent="0.25">
      <c r="B37" t="s">
        <v>14</v>
      </c>
      <c r="D37">
        <v>19800</v>
      </c>
    </row>
    <row r="39" spans="1:4" x14ac:dyDescent="0.25">
      <c r="A39" s="1">
        <v>43497</v>
      </c>
      <c r="B39" t="s">
        <v>15</v>
      </c>
      <c r="C39">
        <v>8000</v>
      </c>
    </row>
    <row r="40" spans="1:4" x14ac:dyDescent="0.25">
      <c r="B40" t="s">
        <v>0</v>
      </c>
      <c r="D40">
        <v>8000</v>
      </c>
    </row>
    <row r="42" spans="1:4" x14ac:dyDescent="0.25">
      <c r="A42" s="1">
        <v>43497</v>
      </c>
      <c r="B42" t="s">
        <v>28</v>
      </c>
      <c r="C42">
        <v>14700</v>
      </c>
    </row>
    <row r="43" spans="1:4" x14ac:dyDescent="0.25">
      <c r="B43" t="s">
        <v>0</v>
      </c>
      <c r="D43">
        <v>14700</v>
      </c>
    </row>
    <row r="45" spans="1:4" x14ac:dyDescent="0.25">
      <c r="A45" s="1">
        <v>43556</v>
      </c>
      <c r="B45" t="s">
        <v>16</v>
      </c>
      <c r="C45">
        <v>10000</v>
      </c>
    </row>
    <row r="46" spans="1:4" x14ac:dyDescent="0.25">
      <c r="B46" t="s">
        <v>0</v>
      </c>
      <c r="D46">
        <v>10000</v>
      </c>
    </row>
    <row r="48" spans="1:4" x14ac:dyDescent="0.25">
      <c r="A48" s="1">
        <v>43617</v>
      </c>
      <c r="B48" t="s">
        <v>17</v>
      </c>
      <c r="C48">
        <f>1600*2</f>
        <v>3200</v>
      </c>
    </row>
    <row r="49" spans="1:4" x14ac:dyDescent="0.25">
      <c r="B49" t="s">
        <v>0</v>
      </c>
      <c r="D49">
        <f>C48</f>
        <v>3200</v>
      </c>
    </row>
    <row r="51" spans="1:4" x14ac:dyDescent="0.25">
      <c r="A51" s="1">
        <v>43617</v>
      </c>
      <c r="B51" t="s">
        <v>0</v>
      </c>
      <c r="C51">
        <v>23000</v>
      </c>
    </row>
    <row r="52" spans="1:4" x14ac:dyDescent="0.25">
      <c r="B52" t="s">
        <v>19</v>
      </c>
      <c r="D52">
        <v>23000</v>
      </c>
    </row>
    <row r="54" spans="1:4" ht="14.25" customHeight="1" x14ac:dyDescent="0.25">
      <c r="A54" s="1">
        <v>43800</v>
      </c>
      <c r="B54" t="s">
        <v>20</v>
      </c>
      <c r="C54">
        <v>1200</v>
      </c>
    </row>
    <row r="55" spans="1:4" x14ac:dyDescent="0.25">
      <c r="B55" t="s">
        <v>0</v>
      </c>
      <c r="D55">
        <v>1200</v>
      </c>
    </row>
    <row r="57" spans="1:4" x14ac:dyDescent="0.25">
      <c r="A57" s="1">
        <v>43799</v>
      </c>
      <c r="B57" t="s">
        <v>21</v>
      </c>
      <c r="C57">
        <f>1000*4</f>
        <v>4000</v>
      </c>
    </row>
    <row r="58" spans="1:4" x14ac:dyDescent="0.25">
      <c r="B58" t="s">
        <v>11</v>
      </c>
      <c r="D58">
        <f>C57</f>
        <v>4000</v>
      </c>
    </row>
    <row r="62" spans="1:4" x14ac:dyDescent="0.25">
      <c r="B62" t="s">
        <v>22</v>
      </c>
      <c r="C62">
        <v>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25" sqref="B25"/>
    </sheetView>
  </sheetViews>
  <sheetFormatPr defaultRowHeight="15" x14ac:dyDescent="0.25"/>
  <cols>
    <col min="1" max="1" width="33.5703125" customWidth="1"/>
  </cols>
  <sheetData>
    <row r="1" spans="1:3" x14ac:dyDescent="0.25">
      <c r="B1" s="5" t="s">
        <v>53</v>
      </c>
    </row>
    <row r="2" spans="1:3" x14ac:dyDescent="0.25">
      <c r="B2" t="s">
        <v>23</v>
      </c>
    </row>
    <row r="3" spans="1:3" x14ac:dyDescent="0.25">
      <c r="B3" t="s">
        <v>24</v>
      </c>
    </row>
    <row r="5" spans="1:3" x14ac:dyDescent="0.25">
      <c r="A5" t="s">
        <v>19</v>
      </c>
      <c r="C5">
        <f>Journals!D28+Journals!D58+Journals!D52</f>
        <v>192600</v>
      </c>
    </row>
    <row r="6" spans="1:3" x14ac:dyDescent="0.25">
      <c r="A6" t="s">
        <v>25</v>
      </c>
    </row>
    <row r="7" spans="1:3" x14ac:dyDescent="0.25">
      <c r="A7" t="str">
        <f>Journals!B9</f>
        <v>Business liability insurance expense</v>
      </c>
      <c r="B7">
        <f>Journals!C9</f>
        <v>6000</v>
      </c>
    </row>
    <row r="8" spans="1:3" x14ac:dyDescent="0.25">
      <c r="A8" t="str">
        <f>Journals!B13</f>
        <v>Preliminary expenses</v>
      </c>
      <c r="B8">
        <f>Journals!C13</f>
        <v>2000</v>
      </c>
    </row>
    <row r="9" spans="1:3" x14ac:dyDescent="0.25">
      <c r="A9" t="str">
        <f>Journals!B20</f>
        <v>Interest expense</v>
      </c>
      <c r="B9">
        <f>Journals!C20</f>
        <v>1100</v>
      </c>
    </row>
    <row r="10" spans="1:3" x14ac:dyDescent="0.25">
      <c r="A10" t="str">
        <f>Journals!B30</f>
        <v>Salary expenses (Hopkins) Monthly</v>
      </c>
      <c r="B10">
        <f>Journals!C30</f>
        <v>36000</v>
      </c>
    </row>
    <row r="11" spans="1:3" x14ac:dyDescent="0.25">
      <c r="A11" t="str">
        <f>Journals!B33</f>
        <v>Rental expense</v>
      </c>
      <c r="B11">
        <f>Journals!C33</f>
        <v>16500</v>
      </c>
    </row>
    <row r="12" spans="1:3" x14ac:dyDescent="0.25">
      <c r="A12" t="str">
        <f>Journals!B36</f>
        <v xml:space="preserve">ATV Rentals expense </v>
      </c>
      <c r="B12">
        <f>Journals!C36</f>
        <v>19800</v>
      </c>
    </row>
    <row r="13" spans="1:3" x14ac:dyDescent="0.25">
      <c r="A13" t="str">
        <f>Journals!B23</f>
        <v>Payment (Subcontracted tour guides)</v>
      </c>
      <c r="B13">
        <f>Journals!C23</f>
        <v>52000</v>
      </c>
    </row>
    <row r="14" spans="1:3" x14ac:dyDescent="0.25">
      <c r="A14" t="s">
        <v>35</v>
      </c>
      <c r="B14">
        <f>Journals!C42-Journals!C62</f>
        <v>13800</v>
      </c>
    </row>
    <row r="15" spans="1:3" x14ac:dyDescent="0.25">
      <c r="A15" t="str">
        <f>Journals!B39</f>
        <v>Expenditures</v>
      </c>
      <c r="B15">
        <f>Journals!C39</f>
        <v>8000</v>
      </c>
    </row>
    <row r="16" spans="1:3" x14ac:dyDescent="0.25">
      <c r="A16" t="str">
        <f>Journals!B45</f>
        <v>Partnership interest expense</v>
      </c>
      <c r="B16">
        <f>Journals!C45</f>
        <v>10000</v>
      </c>
    </row>
    <row r="17" spans="1:3" x14ac:dyDescent="0.25">
      <c r="A17" t="str">
        <f>Journals!B48</f>
        <v>Advertisement expense</v>
      </c>
      <c r="B17">
        <f>Journals!C48</f>
        <v>3200</v>
      </c>
      <c r="C17" s="2">
        <f>SUM(B7:B17)</f>
        <v>168400</v>
      </c>
    </row>
    <row r="18" spans="1:3" x14ac:dyDescent="0.25">
      <c r="A18" t="s">
        <v>29</v>
      </c>
      <c r="C18">
        <f>C5-C17</f>
        <v>24200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" sqref="B1"/>
    </sheetView>
  </sheetViews>
  <sheetFormatPr defaultRowHeight="15" x14ac:dyDescent="0.25"/>
  <cols>
    <col min="1" max="1" width="35.5703125" customWidth="1"/>
  </cols>
  <sheetData>
    <row r="1" spans="1:3" x14ac:dyDescent="0.25">
      <c r="B1" s="5" t="s">
        <v>53</v>
      </c>
    </row>
    <row r="2" spans="1:3" x14ac:dyDescent="0.25">
      <c r="B2" t="s">
        <v>54</v>
      </c>
    </row>
    <row r="3" spans="1:3" x14ac:dyDescent="0.25">
      <c r="A3" t="s">
        <v>30</v>
      </c>
      <c r="B3" t="s">
        <v>24</v>
      </c>
    </row>
    <row r="4" spans="1:3" x14ac:dyDescent="0.25">
      <c r="A4" t="str">
        <f>Journals!B6</f>
        <v>Equipment</v>
      </c>
      <c r="B4">
        <f>Journals!C6</f>
        <v>22000</v>
      </c>
    </row>
    <row r="5" spans="1:3" x14ac:dyDescent="0.25">
      <c r="A5" t="s">
        <v>0</v>
      </c>
      <c r="B5">
        <f>Journals!C3-Journals!D7-Journals!D11-Journals!D14-Journals!D18-Journals!D21-Journals!D24+Journals!C26-Journals!D31-Journals!D34-Journals!D37-Journals!D40-Journals!D43-Journals!D46-Journals!D49+Journals!C51-Journals!D55+Journals!C57</f>
        <v>33500</v>
      </c>
    </row>
    <row r="6" spans="1:3" x14ac:dyDescent="0.25">
      <c r="A6" t="str">
        <f>Journals!B16</f>
        <v>Snowmobiles</v>
      </c>
      <c r="B6">
        <f>Journals!C16</f>
        <v>50000</v>
      </c>
    </row>
    <row r="7" spans="1:3" x14ac:dyDescent="0.25">
      <c r="A7" t="str">
        <f>Journals!B27</f>
        <v>Prepaid expenses</v>
      </c>
      <c r="B7">
        <f>Journals!C27</f>
        <v>3600</v>
      </c>
    </row>
    <row r="8" spans="1:3" x14ac:dyDescent="0.25">
      <c r="A8" t="str">
        <f>Journals!B10</f>
        <v>Prepaid expense</v>
      </c>
      <c r="B8">
        <f>Journals!C10</f>
        <v>3000</v>
      </c>
    </row>
    <row r="9" spans="1:3" x14ac:dyDescent="0.25">
      <c r="A9" t="str">
        <f>Journals!B42</f>
        <v>Retail Provisions Assets</v>
      </c>
      <c r="B9">
        <f>Journals!C62</f>
        <v>900</v>
      </c>
    </row>
    <row r="10" spans="1:3" x14ac:dyDescent="0.25">
      <c r="A10" t="s">
        <v>20</v>
      </c>
      <c r="B10">
        <f>Journals!C54</f>
        <v>1200</v>
      </c>
    </row>
    <row r="11" spans="1:3" x14ac:dyDescent="0.25">
      <c r="C11">
        <f>SUM(B4:B10)</f>
        <v>114200</v>
      </c>
    </row>
    <row r="12" spans="1:3" x14ac:dyDescent="0.25">
      <c r="A12" t="s">
        <v>31</v>
      </c>
    </row>
    <row r="13" spans="1:3" x14ac:dyDescent="0.25">
      <c r="A13" t="str">
        <f>Journals!B17</f>
        <v>Note payable (High Mesa Co.)</v>
      </c>
      <c r="B13">
        <f>Journals!D17</f>
        <v>30000</v>
      </c>
    </row>
    <row r="16" spans="1:3" x14ac:dyDescent="0.25">
      <c r="A16" t="s">
        <v>32</v>
      </c>
    </row>
    <row r="17" spans="1:3" x14ac:dyDescent="0.25">
      <c r="A17" t="str">
        <f>Journals!B4</f>
        <v>Ordinary shares (1000 outstanding)</v>
      </c>
      <c r="B17">
        <f>Journals!D4</f>
        <v>60000</v>
      </c>
    </row>
    <row r="18" spans="1:3" x14ac:dyDescent="0.25">
      <c r="A18" t="s">
        <v>33</v>
      </c>
      <c r="B18">
        <v>24200</v>
      </c>
    </row>
    <row r="19" spans="1:3" x14ac:dyDescent="0.25">
      <c r="A19" t="s">
        <v>34</v>
      </c>
      <c r="C19" s="3">
        <f>B17+B18</f>
        <v>84200</v>
      </c>
    </row>
    <row r="20" spans="1:3" x14ac:dyDescent="0.25">
      <c r="A20" t="s">
        <v>36</v>
      </c>
      <c r="C20">
        <f>B13+C19</f>
        <v>114200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7" sqref="C17"/>
    </sheetView>
  </sheetViews>
  <sheetFormatPr defaultRowHeight="15" x14ac:dyDescent="0.25"/>
  <cols>
    <col min="1" max="1" width="32.5703125" customWidth="1"/>
  </cols>
  <sheetData>
    <row r="1" spans="1:3" x14ac:dyDescent="0.25">
      <c r="B1" s="5" t="s">
        <v>53</v>
      </c>
    </row>
    <row r="2" spans="1:3" x14ac:dyDescent="0.25">
      <c r="B2" t="s">
        <v>38</v>
      </c>
    </row>
    <row r="3" spans="1:3" x14ac:dyDescent="0.25">
      <c r="B3" t="s">
        <v>24</v>
      </c>
    </row>
    <row r="5" spans="1:3" x14ac:dyDescent="0.25">
      <c r="A5" t="s">
        <v>32</v>
      </c>
    </row>
    <row r="6" spans="1:3" x14ac:dyDescent="0.25">
      <c r="A6" t="s">
        <v>39</v>
      </c>
      <c r="B6">
        <v>0</v>
      </c>
    </row>
    <row r="7" spans="1:3" x14ac:dyDescent="0.25">
      <c r="A7" t="str">
        <f>'Bal sheet'!A17</f>
        <v>Ordinary shares (1000 outstanding)</v>
      </c>
      <c r="B7">
        <f>'Bal sheet'!B17</f>
        <v>60000</v>
      </c>
    </row>
    <row r="8" spans="1:3" x14ac:dyDescent="0.25">
      <c r="A8" t="str">
        <f>'Income stmt'!A18</f>
        <v>Net Profit</v>
      </c>
      <c r="B8">
        <f>'Income stmt'!C18</f>
        <v>24200</v>
      </c>
    </row>
    <row r="9" spans="1:3" x14ac:dyDescent="0.25">
      <c r="A9" t="s">
        <v>40</v>
      </c>
      <c r="C9" s="4">
        <f>B6+B7+B8</f>
        <v>84200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E3" sqref="E3"/>
    </sheetView>
  </sheetViews>
  <sheetFormatPr defaultRowHeight="15" x14ac:dyDescent="0.25"/>
  <cols>
    <col min="1" max="1" width="24.5703125" customWidth="1"/>
  </cols>
  <sheetData>
    <row r="1" spans="1:3" x14ac:dyDescent="0.25">
      <c r="B1" s="5" t="s">
        <v>53</v>
      </c>
    </row>
    <row r="2" spans="1:3" x14ac:dyDescent="0.25">
      <c r="B2" t="s">
        <v>41</v>
      </c>
    </row>
    <row r="3" spans="1:3" x14ac:dyDescent="0.25">
      <c r="B3" t="s">
        <v>24</v>
      </c>
    </row>
    <row r="5" spans="1:3" x14ac:dyDescent="0.25">
      <c r="A5" t="s">
        <v>29</v>
      </c>
      <c r="C5">
        <f>'Income stmt'!C18</f>
        <v>24200</v>
      </c>
    </row>
    <row r="8" spans="1:3" x14ac:dyDescent="0.25">
      <c r="A8" s="5" t="s">
        <v>43</v>
      </c>
    </row>
    <row r="9" spans="1:3" x14ac:dyDescent="0.25">
      <c r="A9" t="s">
        <v>51</v>
      </c>
      <c r="C9">
        <v>-8700</v>
      </c>
    </row>
    <row r="13" spans="1:3" x14ac:dyDescent="0.25">
      <c r="A13" s="5" t="s">
        <v>44</v>
      </c>
    </row>
    <row r="14" spans="1:3" x14ac:dyDescent="0.25">
      <c r="A14" t="s">
        <v>47</v>
      </c>
      <c r="B14">
        <f>-Journals!C6</f>
        <v>-22000</v>
      </c>
    </row>
    <row r="15" spans="1:3" x14ac:dyDescent="0.25">
      <c r="A15" t="s">
        <v>48</v>
      </c>
      <c r="B15">
        <f>-Journals!C16</f>
        <v>-50000</v>
      </c>
    </row>
    <row r="16" spans="1:3" x14ac:dyDescent="0.25">
      <c r="A16" t="s">
        <v>49</v>
      </c>
      <c r="C16">
        <f>B14+B15</f>
        <v>-72000</v>
      </c>
    </row>
    <row r="19" spans="1:4" x14ac:dyDescent="0.25">
      <c r="A19" s="5" t="s">
        <v>45</v>
      </c>
    </row>
    <row r="20" spans="1:4" x14ac:dyDescent="0.25">
      <c r="A20" t="s">
        <v>46</v>
      </c>
      <c r="B20">
        <f>Journals!D4</f>
        <v>60000</v>
      </c>
    </row>
    <row r="21" spans="1:4" x14ac:dyDescent="0.25">
      <c r="A21" t="str">
        <f>Journals!B17</f>
        <v>Note payable (High Mesa Co.)</v>
      </c>
      <c r="B21">
        <f>Journals!D17</f>
        <v>30000</v>
      </c>
    </row>
    <row r="22" spans="1:4" x14ac:dyDescent="0.25">
      <c r="A22" t="s">
        <v>49</v>
      </c>
      <c r="C22">
        <f>B20+B21</f>
        <v>90000</v>
      </c>
    </row>
    <row r="23" spans="1:4" x14ac:dyDescent="0.25">
      <c r="A23" t="s">
        <v>50</v>
      </c>
      <c r="D23">
        <f>C5+C16+C22+C9</f>
        <v>33500</v>
      </c>
    </row>
    <row r="24" spans="1:4" x14ac:dyDescent="0.25">
      <c r="A24" t="s">
        <v>42</v>
      </c>
      <c r="D24">
        <v>0</v>
      </c>
    </row>
    <row r="25" spans="1:4" x14ac:dyDescent="0.25">
      <c r="A25" t="s">
        <v>52</v>
      </c>
      <c r="D25" s="4">
        <f>D23+D24</f>
        <v>33500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Journals</vt:lpstr>
      <vt:lpstr>Income stmt</vt:lpstr>
      <vt:lpstr>Bal sheet</vt:lpstr>
      <vt:lpstr>Stmt of Equity</vt:lpstr>
      <vt:lpstr>cashflow stmt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</dc:creator>
  <cp:lastModifiedBy>KELVIN</cp:lastModifiedBy>
  <dcterms:created xsi:type="dcterms:W3CDTF">2019-01-29T06:51:48Z</dcterms:created>
  <dcterms:modified xsi:type="dcterms:W3CDTF">2019-01-29T09:39:42Z</dcterms:modified>
</cp:coreProperties>
</file>