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'Sheet1'!$88:$128</definedName>
  </definedNames>
  <calcPr fullCalcOnLoad="1"/>
</workbook>
</file>

<file path=xl/sharedStrings.xml><?xml version="1.0" encoding="utf-8"?>
<sst xmlns="http://schemas.openxmlformats.org/spreadsheetml/2006/main" count="64" uniqueCount="49">
  <si>
    <t>Smoothing Methods</t>
  </si>
  <si>
    <t>Naive</t>
  </si>
  <si>
    <t>MA-2</t>
  </si>
  <si>
    <t>MA-3</t>
  </si>
  <si>
    <t>Trend Projection</t>
  </si>
  <si>
    <t>XY</t>
  </si>
  <si>
    <t>Avg:</t>
  </si>
  <si>
    <t>Formula:</t>
  </si>
  <si>
    <t xml:space="preserve">a = </t>
  </si>
  <si>
    <t>intercept(Y,X)</t>
  </si>
  <si>
    <t xml:space="preserve">b = </t>
  </si>
  <si>
    <t>slope(Y,X)</t>
  </si>
  <si>
    <t xml:space="preserve">SE = </t>
  </si>
  <si>
    <t>steyx(Y,X)</t>
  </si>
  <si>
    <t>Z(0.975)=</t>
  </si>
  <si>
    <t>normsinv()</t>
  </si>
  <si>
    <t>lower bound</t>
  </si>
  <si>
    <t>upper bound</t>
  </si>
  <si>
    <t>Causal Method</t>
  </si>
  <si>
    <t>Ads</t>
  </si>
  <si>
    <t>Rental</t>
  </si>
  <si>
    <t>Correlation between Ads and Rentals:</t>
  </si>
  <si>
    <t>correl(Y,X)</t>
  </si>
  <si>
    <t>Coefficient of determination:</t>
  </si>
  <si>
    <t>Decomposition of Time Series</t>
  </si>
  <si>
    <t xml:space="preserve">     t</t>
  </si>
  <si>
    <t xml:space="preserve">     Yt</t>
  </si>
  <si>
    <t>S index</t>
  </si>
  <si>
    <t xml:space="preserve">    Tt</t>
  </si>
  <si>
    <t xml:space="preserve">    Ft</t>
  </si>
  <si>
    <t>Spring</t>
  </si>
  <si>
    <t>Summer</t>
  </si>
  <si>
    <t>Fall</t>
  </si>
  <si>
    <t>Winter</t>
  </si>
  <si>
    <t>avg =</t>
  </si>
  <si>
    <t>a =</t>
  </si>
  <si>
    <t>Test</t>
  </si>
  <si>
    <t>Avg. Score</t>
  </si>
  <si>
    <t>Sum</t>
  </si>
  <si>
    <t>F5 =</t>
  </si>
  <si>
    <t xml:space="preserve">F6 = </t>
  </si>
  <si>
    <t>Test(X)</t>
  </si>
  <si>
    <t>Avg. Score(Y)</t>
  </si>
  <si>
    <t>X^2</t>
  </si>
  <si>
    <t>Y^2</t>
  </si>
  <si>
    <t>Exponential Smoothing alpha=</t>
  </si>
  <si>
    <t>95% forecast interval for test 5 =</t>
  </si>
  <si>
    <t>b =</t>
  </si>
  <si>
    <t>Projected rentals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</si>
</sst>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9"/>
          <c:y val="0.1765"/>
          <c:w val="0.84775"/>
          <c:h val="0.6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Sheet1!$C$12</c:f>
              <c:strCache>
                <c:ptCount val="1"/>
                <c:pt idx="0">
                  <c:v>Avg. Score(Y)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Sheet1!$B$13:$B$16</c:f>
              <c:numCache/>
            </c:numRef>
          </c:xVal>
          <c:yVal>
            <c:numRef>
              <c:f>Sheet1!$C$13:$C$16</c:f>
              <c:numCache/>
            </c:numRef>
          </c:yVal>
          <c:smooth val="0"/>
        </c:ser>
        <c:axId val="35322922"/>
        <c:axId val="49470843"/>
      </c:scatterChart>
      <c:valAx>
        <c:axId val="3532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70843"/>
        <c:crosses val="autoZero"/>
        <c:crossBetween val="midCat"/>
        <c:dispUnits/>
      </c:valAx>
      <c:valAx>
        <c:axId val="49470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322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475"/>
          <c:w val="0.8412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Sheet1!$F$47</c:f>
              <c:strCache>
                <c:ptCount val="1"/>
                <c:pt idx="0">
                  <c:v>    Tt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Sheet1!$C$48:$C$63</c:f>
              <c:numCache/>
            </c:numRef>
          </c:xVal>
          <c:yVal>
            <c:numRef>
              <c:f>Sheet1!$F$48:$F$63</c:f>
              <c:numCache/>
            </c:numRef>
          </c:yVal>
          <c:smooth val="0"/>
        </c:ser>
        <c:ser>
          <c:idx val="1"/>
          <c:order val="1"/>
          <c:tx>
            <c:strRef>
              <c:f>Sheet1!$G$47</c:f>
              <c:strCache>
                <c:ptCount val="1"/>
                <c:pt idx="0">
                  <c:v>    Ft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Sheet1!$C$48:$C$63</c:f>
              <c:numCache/>
            </c:numRef>
          </c:xVal>
          <c:yVal>
            <c:numRef>
              <c:f>Sheet1!$G$48:$G$63</c:f>
              <c:numCache/>
            </c:numRef>
          </c:yVal>
          <c:smooth val="0"/>
        </c:ser>
        <c:axId val="42584404"/>
        <c:axId val="47715317"/>
      </c:scatterChart>
      <c:valAx>
        <c:axId val="425844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 val="autoZero"/>
        <c:crossBetween val="midCat"/>
        <c:dispUnits/>
      </c:valAx>
      <c:valAx>
        <c:axId val="4771531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4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384"/>
          <c:w val="0.115"/>
          <c:h val="0.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104775</xdr:rowOff>
    </xdr:from>
    <xdr:to>
      <xdr:col>4</xdr:col>
      <xdr:colOff>257175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85725" y="3095625"/>
        <a:ext cx="26098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67</xdr:row>
      <xdr:rowOff>19050</xdr:rowOff>
    </xdr:from>
    <xdr:to>
      <xdr:col>8</xdr:col>
      <xdr:colOff>514350</xdr:colOff>
      <xdr:row>82</xdr:row>
      <xdr:rowOff>57150</xdr:rowOff>
    </xdr:to>
    <xdr:graphicFrame>
      <xdr:nvGraphicFramePr>
        <xdr:cNvPr id="2" name="Chart 2"/>
        <xdr:cNvGraphicFramePr/>
      </xdr:nvGraphicFramePr>
      <xdr:xfrm>
        <a:off x="419100" y="11020425"/>
        <a:ext cx="49720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H7" sqref="H7"/>
    </sheetView>
  </sheetViews>
  <sheetFormatPr defaultColWidth="9.140625" defaultRowHeight="12.75"/>
  <sheetData>
    <row r="1" ht="15.75">
      <c r="A1" s="1" t="s">
        <v>0</v>
      </c>
    </row>
    <row r="3" spans="1:9" ht="12.75">
      <c r="A3" t="s">
        <v>36</v>
      </c>
      <c r="B3" t="s">
        <v>37</v>
      </c>
      <c r="C3" t="s">
        <v>1</v>
      </c>
      <c r="D3" t="s">
        <v>2</v>
      </c>
      <c r="E3" t="s">
        <v>3</v>
      </c>
      <c r="F3" t="s">
        <v>45</v>
      </c>
      <c r="I3">
        <v>0.1</v>
      </c>
    </row>
    <row r="4" spans="1:6" ht="12.75">
      <c r="A4">
        <v>1</v>
      </c>
      <c r="B4">
        <v>75</v>
      </c>
      <c r="F4">
        <v>77</v>
      </c>
    </row>
    <row r="5" spans="1:6" ht="12.75">
      <c r="A5">
        <v>2</v>
      </c>
      <c r="B5">
        <v>80</v>
      </c>
      <c r="C5">
        <f>B4</f>
        <v>75</v>
      </c>
      <c r="F5">
        <f>$I$3*B4+(1-$I$3)*F4</f>
        <v>76.8</v>
      </c>
    </row>
    <row r="6" spans="1:6" ht="12.75">
      <c r="A6">
        <v>3</v>
      </c>
      <c r="B6">
        <v>85</v>
      </c>
      <c r="C6">
        <f>B5</f>
        <v>80</v>
      </c>
      <c r="D6">
        <f>AVERAGE(B4:B5)</f>
        <v>77.5</v>
      </c>
      <c r="F6">
        <f>$I$3*B5+(1-$I$3)*F5</f>
        <v>77.12</v>
      </c>
    </row>
    <row r="7" spans="1:6" ht="12.75">
      <c r="A7">
        <v>4</v>
      </c>
      <c r="B7">
        <v>90</v>
      </c>
      <c r="C7">
        <f>B6</f>
        <v>85</v>
      </c>
      <c r="D7">
        <f>AVERAGE(B5:B6)</f>
        <v>82.5</v>
      </c>
      <c r="E7">
        <f>AVERAGE(B4:B6)</f>
        <v>80</v>
      </c>
      <c r="F7">
        <f>$I$3*B6+(1-$I$3)*F6</f>
        <v>77.908</v>
      </c>
    </row>
    <row r="8" spans="1:6" ht="12.75">
      <c r="A8">
        <v>5</v>
      </c>
      <c r="C8">
        <f>B7</f>
        <v>90</v>
      </c>
      <c r="D8">
        <f>AVERAGE(B6:B7)</f>
        <v>87.5</v>
      </c>
      <c r="E8">
        <f>AVERAGE(B5:B7)</f>
        <v>85</v>
      </c>
      <c r="F8">
        <f>$I$3*B7+(1-$I$3)*F7</f>
        <v>79.1172</v>
      </c>
    </row>
    <row r="10" ht="15.75">
      <c r="A10" s="2" t="s">
        <v>4</v>
      </c>
    </row>
    <row r="12" spans="2:6" ht="12.75">
      <c r="B12" t="s">
        <v>41</v>
      </c>
      <c r="C12" t="s">
        <v>42</v>
      </c>
      <c r="D12" t="s">
        <v>5</v>
      </c>
      <c r="E12" t="s">
        <v>43</v>
      </c>
      <c r="F12" t="s">
        <v>44</v>
      </c>
    </row>
    <row r="13" spans="2:6" ht="12.75">
      <c r="B13">
        <v>1</v>
      </c>
      <c r="C13">
        <v>72</v>
      </c>
      <c r="D13">
        <f>B13*C13</f>
        <v>72</v>
      </c>
      <c r="E13">
        <f>B13*B13</f>
        <v>1</v>
      </c>
      <c r="F13">
        <f>C13*C13</f>
        <v>5184</v>
      </c>
    </row>
    <row r="14" spans="2:6" ht="12.75">
      <c r="B14">
        <v>2</v>
      </c>
      <c r="C14">
        <v>82</v>
      </c>
      <c r="D14">
        <f>B14*C14</f>
        <v>164</v>
      </c>
      <c r="E14">
        <f aca="true" t="shared" si="0" ref="E14:F16">B14*B14</f>
        <v>4</v>
      </c>
      <c r="F14">
        <f t="shared" si="0"/>
        <v>6724</v>
      </c>
    </row>
    <row r="15" spans="2:6" ht="12.75">
      <c r="B15">
        <v>3</v>
      </c>
      <c r="C15">
        <v>85</v>
      </c>
      <c r="D15">
        <f>B15*C15</f>
        <v>255</v>
      </c>
      <c r="E15">
        <f t="shared" si="0"/>
        <v>9</v>
      </c>
      <c r="F15">
        <f t="shared" si="0"/>
        <v>7225</v>
      </c>
    </row>
    <row r="16" spans="2:6" ht="12.75">
      <c r="B16">
        <v>4</v>
      </c>
      <c r="C16">
        <v>90</v>
      </c>
      <c r="D16">
        <f>B16*C16</f>
        <v>360</v>
      </c>
      <c r="E16">
        <f t="shared" si="0"/>
        <v>16</v>
      </c>
      <c r="F16">
        <f t="shared" si="0"/>
        <v>8100</v>
      </c>
    </row>
    <row r="17" spans="1:6" ht="12.75">
      <c r="A17" t="s">
        <v>38</v>
      </c>
      <c r="B17">
        <f>SUM(B13:B16)</f>
        <v>10</v>
      </c>
      <c r="C17">
        <f>SUM(C13:C16)</f>
        <v>329</v>
      </c>
      <c r="D17">
        <f>SUM(D13:D16)</f>
        <v>851</v>
      </c>
      <c r="E17">
        <f>SUM(E13:E16)</f>
        <v>30</v>
      </c>
      <c r="F17">
        <f>SUM(F13:F16)</f>
        <v>27233</v>
      </c>
    </row>
    <row r="18" spans="1:3" ht="12.75">
      <c r="A18" t="s">
        <v>6</v>
      </c>
      <c r="B18">
        <f>AVERAGE(B13:B16)</f>
        <v>2.5</v>
      </c>
      <c r="C18">
        <f>AVERAGE(C13:C16)</f>
        <v>82.25</v>
      </c>
    </row>
    <row r="19" ht="12.75">
      <c r="I19" t="s">
        <v>7</v>
      </c>
    </row>
    <row r="20" spans="6:9" ht="12.75">
      <c r="F20" t="s">
        <v>8</v>
      </c>
      <c r="G20">
        <f>INTERCEPT(C13:C16,B13:B16)</f>
        <v>68</v>
      </c>
      <c r="I20" t="s">
        <v>9</v>
      </c>
    </row>
    <row r="21" spans="6:9" ht="12.75">
      <c r="F21" t="s">
        <v>10</v>
      </c>
      <c r="G21">
        <f>SLOPE(C13:C16,B13:B16)</f>
        <v>5.7</v>
      </c>
      <c r="I21" t="s">
        <v>11</v>
      </c>
    </row>
    <row r="23" spans="6:7" ht="12.75">
      <c r="F23" t="s">
        <v>39</v>
      </c>
      <c r="G23">
        <f>G20+G21*5</f>
        <v>96.5</v>
      </c>
    </row>
    <row r="24" spans="6:7" ht="12.75">
      <c r="F24" t="s">
        <v>40</v>
      </c>
      <c r="G24">
        <f>G20+G21*6</f>
        <v>102.2</v>
      </c>
    </row>
    <row r="26" spans="6:9" ht="12.75">
      <c r="F26" t="s">
        <v>12</v>
      </c>
      <c r="G26">
        <f>STEYX(C13:C16,B13:B16)</f>
        <v>2.269361143582045</v>
      </c>
      <c r="I26" t="s">
        <v>13</v>
      </c>
    </row>
    <row r="27" spans="6:9" ht="12.75">
      <c r="F27" t="s">
        <v>14</v>
      </c>
      <c r="G27">
        <f>NORMSINV(0.975)</f>
        <v>1.9599639845400536</v>
      </c>
      <c r="I27" t="s">
        <v>15</v>
      </c>
    </row>
    <row r="28" ht="12.75">
      <c r="F28" t="s">
        <v>46</v>
      </c>
    </row>
    <row r="29" spans="6:8" ht="12.75">
      <c r="F29" t="s">
        <v>16</v>
      </c>
      <c r="H29">
        <f>G23-G27*G26</f>
        <v>92.05213389066456</v>
      </c>
    </row>
    <row r="30" spans="6:8" ht="12.75">
      <c r="F30" t="s">
        <v>17</v>
      </c>
      <c r="H30">
        <f>G23+G27*G26</f>
        <v>100.94786610933544</v>
      </c>
    </row>
    <row r="33" ht="15.75">
      <c r="A33" s="2" t="s">
        <v>18</v>
      </c>
    </row>
    <row r="35" spans="1:10" ht="12.75">
      <c r="A35" t="s">
        <v>19</v>
      </c>
      <c r="B35">
        <v>15</v>
      </c>
      <c r="C35">
        <v>9</v>
      </c>
      <c r="D35">
        <v>40</v>
      </c>
      <c r="E35">
        <v>20</v>
      </c>
      <c r="F35">
        <v>25</v>
      </c>
      <c r="G35">
        <v>25</v>
      </c>
      <c r="H35">
        <v>15</v>
      </c>
      <c r="I35">
        <v>35</v>
      </c>
      <c r="J35">
        <v>30</v>
      </c>
    </row>
    <row r="36" spans="1:9" ht="12.75">
      <c r="A36" t="s">
        <v>20</v>
      </c>
      <c r="B36">
        <v>6</v>
      </c>
      <c r="C36">
        <v>4</v>
      </c>
      <c r="D36">
        <v>16</v>
      </c>
      <c r="E36">
        <v>6</v>
      </c>
      <c r="F36">
        <v>13</v>
      </c>
      <c r="G36">
        <v>9</v>
      </c>
      <c r="H36">
        <v>10</v>
      </c>
      <c r="I36">
        <v>16</v>
      </c>
    </row>
    <row r="37" ht="12.75">
      <c r="G37" t="s">
        <v>7</v>
      </c>
    </row>
    <row r="38" spans="1:7" ht="12.75">
      <c r="A38" t="s">
        <v>21</v>
      </c>
      <c r="E38">
        <f>CORREL(B36:I36,B35:I35)</f>
        <v>0.8980599244521362</v>
      </c>
      <c r="G38" t="s">
        <v>22</v>
      </c>
    </row>
    <row r="39" spans="1:5" ht="12.75">
      <c r="A39" t="s">
        <v>23</v>
      </c>
      <c r="E39">
        <f>E38*E38</f>
        <v>0.8065116279069766</v>
      </c>
    </row>
    <row r="40" spans="1:2" ht="12.75">
      <c r="A40" t="s">
        <v>35</v>
      </c>
      <c r="B40">
        <f>INTERCEPT(B36:I36,B35:I35)</f>
        <v>0.9069767441860463</v>
      </c>
    </row>
    <row r="41" spans="1:2" ht="12.75">
      <c r="A41" t="s">
        <v>47</v>
      </c>
      <c r="B41">
        <f>SLOPE(B36:I36,B35:I35)</f>
        <v>0.3953488372093023</v>
      </c>
    </row>
    <row r="42" spans="1:3" ht="12.75">
      <c r="A42" t="s">
        <v>48</v>
      </c>
      <c r="C42">
        <f>B40+B41*J35</f>
        <v>12.767441860465116</v>
      </c>
    </row>
    <row r="45" ht="15.75">
      <c r="A45" s="1" t="s">
        <v>24</v>
      </c>
    </row>
    <row r="47" spans="3:7" ht="12.75">
      <c r="C47" t="s">
        <v>25</v>
      </c>
      <c r="D47" t="s">
        <v>26</v>
      </c>
      <c r="E47" t="s">
        <v>27</v>
      </c>
      <c r="F47" t="s">
        <v>28</v>
      </c>
      <c r="G47" t="s">
        <v>29</v>
      </c>
    </row>
    <row r="48" spans="1:7" ht="12.75">
      <c r="A48">
        <v>2002</v>
      </c>
      <c r="B48" t="s">
        <v>30</v>
      </c>
      <c r="C48">
        <v>1</v>
      </c>
      <c r="D48">
        <v>12</v>
      </c>
      <c r="E48">
        <f>AVERAGE(D48,D52,D56)/$D$66</f>
        <v>0.3274021352313167</v>
      </c>
      <c r="F48">
        <f>D48/E48</f>
        <v>36.65217391304348</v>
      </c>
      <c r="G48">
        <f>F48*E48</f>
        <v>12</v>
      </c>
    </row>
    <row r="49" spans="2:7" ht="12.75">
      <c r="B49" t="s">
        <v>31</v>
      </c>
      <c r="C49">
        <v>2</v>
      </c>
      <c r="D49">
        <v>25</v>
      </c>
      <c r="E49">
        <f>AVERAGE(D49,D53,D57)/$D$66</f>
        <v>0.7259786476868327</v>
      </c>
      <c r="F49">
        <f aca="true" t="shared" si="1" ref="F49:F59">D49/E49</f>
        <v>34.43627450980392</v>
      </c>
      <c r="G49">
        <f aca="true" t="shared" si="2" ref="G49:G63">F49*E49</f>
        <v>25</v>
      </c>
    </row>
    <row r="50" spans="2:7" ht="12.75">
      <c r="B50" t="s">
        <v>32</v>
      </c>
      <c r="C50">
        <v>3</v>
      </c>
      <c r="D50">
        <v>76</v>
      </c>
      <c r="E50">
        <f>AVERAGE(D50,D54,D58)/$D$66</f>
        <v>1.7081850533807827</v>
      </c>
      <c r="F50">
        <f t="shared" si="1"/>
        <v>44.491666666666674</v>
      </c>
      <c r="G50">
        <f t="shared" si="2"/>
        <v>76</v>
      </c>
    </row>
    <row r="51" spans="2:7" ht="12.75">
      <c r="B51" t="s">
        <v>33</v>
      </c>
      <c r="C51">
        <v>4</v>
      </c>
      <c r="D51">
        <v>52</v>
      </c>
      <c r="E51">
        <f>AVERAGE(D51,D55,D59)/$D$66</f>
        <v>1.2384341637010676</v>
      </c>
      <c r="F51">
        <f t="shared" si="1"/>
        <v>41.98850574712644</v>
      </c>
      <c r="G51">
        <f t="shared" si="2"/>
        <v>52</v>
      </c>
    </row>
    <row r="52" spans="1:7" ht="12.75">
      <c r="A52">
        <v>2003</v>
      </c>
      <c r="B52" t="s">
        <v>30</v>
      </c>
      <c r="C52">
        <v>5</v>
      </c>
      <c r="D52">
        <v>16</v>
      </c>
      <c r="E52">
        <f aca="true" t="shared" si="3" ref="E52:E63">E48</f>
        <v>0.3274021352313167</v>
      </c>
      <c r="F52">
        <f t="shared" si="1"/>
        <v>48.869565217391305</v>
      </c>
      <c r="G52">
        <f t="shared" si="2"/>
        <v>16</v>
      </c>
    </row>
    <row r="53" spans="2:7" ht="12.75">
      <c r="B53" t="s">
        <v>31</v>
      </c>
      <c r="C53">
        <v>6</v>
      </c>
      <c r="D53">
        <v>32</v>
      </c>
      <c r="E53">
        <f t="shared" si="3"/>
        <v>0.7259786476868327</v>
      </c>
      <c r="F53">
        <f t="shared" si="1"/>
        <v>44.07843137254902</v>
      </c>
      <c r="G53">
        <f t="shared" si="2"/>
        <v>32</v>
      </c>
    </row>
    <row r="54" spans="2:7" ht="12.75">
      <c r="B54" t="s">
        <v>32</v>
      </c>
      <c r="C54">
        <v>7</v>
      </c>
      <c r="D54">
        <v>80</v>
      </c>
      <c r="E54">
        <f t="shared" si="3"/>
        <v>1.7081850533807827</v>
      </c>
      <c r="F54">
        <f t="shared" si="1"/>
        <v>46.833333333333336</v>
      </c>
      <c r="G54">
        <f t="shared" si="2"/>
        <v>80</v>
      </c>
    </row>
    <row r="55" spans="2:7" ht="12.75">
      <c r="B55" t="s">
        <v>33</v>
      </c>
      <c r="C55">
        <v>8</v>
      </c>
      <c r="D55">
        <v>62</v>
      </c>
      <c r="E55">
        <f t="shared" si="3"/>
        <v>1.2384341637010676</v>
      </c>
      <c r="F55">
        <f t="shared" si="1"/>
        <v>50.0632183908046</v>
      </c>
      <c r="G55">
        <f t="shared" si="2"/>
        <v>62.00000000000001</v>
      </c>
    </row>
    <row r="56" spans="1:7" ht="12.75">
      <c r="A56">
        <v>2004</v>
      </c>
      <c r="B56" t="s">
        <v>30</v>
      </c>
      <c r="C56">
        <v>9</v>
      </c>
      <c r="D56">
        <v>18</v>
      </c>
      <c r="E56">
        <f t="shared" si="3"/>
        <v>0.3274021352313167</v>
      </c>
      <c r="F56">
        <f t="shared" si="1"/>
        <v>54.97826086956522</v>
      </c>
      <c r="G56">
        <f t="shared" si="2"/>
        <v>18</v>
      </c>
    </row>
    <row r="57" spans="2:7" ht="12.75">
      <c r="B57" t="s">
        <v>31</v>
      </c>
      <c r="C57">
        <v>10</v>
      </c>
      <c r="D57">
        <v>45</v>
      </c>
      <c r="E57">
        <f t="shared" si="3"/>
        <v>0.7259786476868327</v>
      </c>
      <c r="F57">
        <f t="shared" si="1"/>
        <v>61.98529411764706</v>
      </c>
      <c r="G57">
        <f t="shared" si="2"/>
        <v>45</v>
      </c>
    </row>
    <row r="58" spans="2:7" ht="12.75">
      <c r="B58" t="s">
        <v>32</v>
      </c>
      <c r="C58">
        <v>11</v>
      </c>
      <c r="D58">
        <v>84</v>
      </c>
      <c r="E58">
        <f t="shared" si="3"/>
        <v>1.7081850533807827</v>
      </c>
      <c r="F58">
        <f t="shared" si="1"/>
        <v>49.175000000000004</v>
      </c>
      <c r="G58">
        <f t="shared" si="2"/>
        <v>84</v>
      </c>
    </row>
    <row r="59" spans="2:7" ht="12.75">
      <c r="B59" t="s">
        <v>33</v>
      </c>
      <c r="C59">
        <v>12</v>
      </c>
      <c r="D59">
        <v>60</v>
      </c>
      <c r="E59">
        <f t="shared" si="3"/>
        <v>1.2384341637010676</v>
      </c>
      <c r="F59">
        <f t="shared" si="1"/>
        <v>48.44827586206897</v>
      </c>
      <c r="G59">
        <f t="shared" si="2"/>
        <v>60</v>
      </c>
    </row>
    <row r="60" spans="1:7" ht="12.75">
      <c r="A60">
        <v>2005</v>
      </c>
      <c r="B60" t="s">
        <v>30</v>
      </c>
      <c r="C60">
        <v>13</v>
      </c>
      <c r="E60">
        <f t="shared" si="3"/>
        <v>0.3274021352313167</v>
      </c>
      <c r="F60">
        <f>$F$65+$F$66*C60</f>
        <v>57.20028060835891</v>
      </c>
      <c r="G60">
        <f t="shared" si="2"/>
        <v>18.727494007007188</v>
      </c>
    </row>
    <row r="61" spans="2:7" ht="12.75">
      <c r="B61" t="s">
        <v>31</v>
      </c>
      <c r="C61">
        <v>14</v>
      </c>
      <c r="E61">
        <f t="shared" si="3"/>
        <v>0.7259786476868327</v>
      </c>
      <c r="F61">
        <f>$F$65+$F$66*C61</f>
        <v>58.79519557374746</v>
      </c>
      <c r="G61">
        <f t="shared" si="2"/>
        <v>42.68405657311204</v>
      </c>
    </row>
    <row r="62" spans="2:7" ht="12.75">
      <c r="B62" t="s">
        <v>32</v>
      </c>
      <c r="C62">
        <v>15</v>
      </c>
      <c r="E62">
        <f t="shared" si="3"/>
        <v>1.7081850533807827</v>
      </c>
      <c r="F62">
        <f>$F$65+$F$66*C62</f>
        <v>60.39011053913602</v>
      </c>
      <c r="G62">
        <f t="shared" si="2"/>
        <v>103.15748419496543</v>
      </c>
    </row>
    <row r="63" spans="2:7" ht="12.75">
      <c r="B63" t="s">
        <v>33</v>
      </c>
      <c r="C63">
        <v>16</v>
      </c>
      <c r="E63">
        <f t="shared" si="3"/>
        <v>1.2384341637010676</v>
      </c>
      <c r="F63">
        <f>$F$65+$F$66*C63</f>
        <v>61.98502550452457</v>
      </c>
      <c r="G63">
        <f t="shared" si="2"/>
        <v>76.76437322268524</v>
      </c>
    </row>
    <row r="65" spans="4:6" ht="12.75">
      <c r="D65" t="s">
        <v>34</v>
      </c>
      <c r="E65" t="s">
        <v>35</v>
      </c>
      <c r="F65">
        <f>INTERCEPT(F48:F59,C48:C59)</f>
        <v>36.466386058307734</v>
      </c>
    </row>
    <row r="66" spans="4:6" ht="12.75">
      <c r="D66">
        <f>AVERAGE(D48:D59)</f>
        <v>46.833333333333336</v>
      </c>
      <c r="E66" t="s">
        <v>10</v>
      </c>
      <c r="F66">
        <f>SLOPE(F48:F59,C48:C59)</f>
        <v>1.5949149653885522</v>
      </c>
    </row>
    <row r="86" s="3" customFormat="1" ht="12.75"/>
    <row r="87" ht="18" customHeight="1"/>
  </sheetData>
  <sheetProtection/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 examples by Excel</dc:title>
  <dc:subject/>
  <dc:creator>Bintong Chen</dc:creator>
  <cp:keywords/>
  <dc:description/>
  <cp:lastModifiedBy>Caro</cp:lastModifiedBy>
  <cp:lastPrinted>1999-09-24T22:27:42Z</cp:lastPrinted>
  <dcterms:created xsi:type="dcterms:W3CDTF">2001-09-28T19:12:37Z</dcterms:created>
  <dcterms:modified xsi:type="dcterms:W3CDTF">2017-04-18T15:12:43Z</dcterms:modified>
  <cp:category/>
  <cp:version/>
  <cp:contentType/>
  <cp:contentStatus/>
</cp:coreProperties>
</file>